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G:\ANCEND01\S1001_E-N_Fundacao_Volkswagen\S2008_Compartilhamento_Entre_Areas\01. Planejamento e Controles 2025-2030\Edital Tração_Dctos Finais\"/>
    </mc:Choice>
  </mc:AlternateContent>
  <xr:revisionPtr revIDLastSave="0" documentId="13_ncr:1_{B0209E30-4E77-4B4D-AD85-74852C918BDC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PROPOSTA" sheetId="2" r:id="rId1"/>
    <sheet name="ACOMPANHAMENTO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1mVtx+QZ9LQ6H/eU+lDPy2x33ibqFadu6Z2fJkxJQo="/>
    </ext>
  </extLst>
</workbook>
</file>

<file path=xl/calcChain.xml><?xml version="1.0" encoding="utf-8"?>
<calcChain xmlns="http://schemas.openxmlformats.org/spreadsheetml/2006/main">
  <c r="J21" i="2" l="1"/>
  <c r="L21" i="2" s="1"/>
  <c r="J23" i="3"/>
  <c r="F32" i="3" s="1"/>
  <c r="I23" i="3"/>
  <c r="F31" i="3" s="1"/>
  <c r="H23" i="3"/>
  <c r="G23" i="3"/>
  <c r="E31" i="3" s="1"/>
  <c r="F23" i="3"/>
  <c r="D32" i="3" s="1"/>
  <c r="E23" i="3"/>
  <c r="D31" i="3" s="1"/>
  <c r="D23" i="3"/>
  <c r="C32" i="3" s="1"/>
  <c r="C23" i="3"/>
  <c r="C31" i="3" s="1"/>
  <c r="K71" i="2"/>
  <c r="K56" i="2"/>
  <c r="J56" i="2"/>
  <c r="K48" i="2"/>
  <c r="J48" i="2"/>
  <c r="J32" i="2"/>
  <c r="K32" i="2"/>
  <c r="J14" i="2"/>
  <c r="L14" i="2" s="1"/>
  <c r="J15" i="2"/>
  <c r="L15" i="2" s="1"/>
  <c r="J16" i="2"/>
  <c r="L16" i="2" s="1"/>
  <c r="J17" i="2"/>
  <c r="L17" i="2" s="1"/>
  <c r="J18" i="2"/>
  <c r="L18" i="2" s="1"/>
  <c r="J19" i="2"/>
  <c r="L19" i="2" s="1"/>
  <c r="J20" i="2"/>
  <c r="L20" i="2" s="1"/>
  <c r="J22" i="2"/>
  <c r="L22" i="2" s="1"/>
  <c r="J23" i="2"/>
  <c r="L23" i="2" s="1"/>
  <c r="L55" i="2"/>
  <c r="L54" i="2"/>
  <c r="L53" i="2"/>
  <c r="L52" i="2"/>
  <c r="H71" i="2"/>
  <c r="L47" i="2"/>
  <c r="L46" i="2"/>
  <c r="L45" i="2"/>
  <c r="L44" i="2"/>
  <c r="L43" i="2"/>
  <c r="L42" i="2"/>
  <c r="L41" i="2"/>
  <c r="L40" i="2"/>
  <c r="L39" i="2"/>
  <c r="L38" i="2"/>
  <c r="L37" i="2"/>
  <c r="L36" i="2"/>
  <c r="L31" i="2"/>
  <c r="L30" i="2"/>
  <c r="L29" i="2"/>
  <c r="L28" i="2"/>
  <c r="J13" i="2"/>
  <c r="E32" i="3" l="1"/>
  <c r="C7" i="3"/>
  <c r="L56" i="2"/>
  <c r="L48" i="2"/>
  <c r="K5" i="2" s="1"/>
  <c r="C4" i="3" s="1"/>
  <c r="G24" i="3" s="1"/>
  <c r="L32" i="2"/>
  <c r="K4" i="2" s="1"/>
  <c r="C3" i="3" s="1"/>
  <c r="J24" i="2"/>
  <c r="L13" i="2"/>
  <c r="K24" i="2"/>
  <c r="H24" i="3" l="1"/>
  <c r="G25" i="3" s="1"/>
  <c r="E24" i="3"/>
  <c r="F24" i="3"/>
  <c r="K6" i="2"/>
  <c r="C5" i="3" s="1"/>
  <c r="L24" i="2"/>
  <c r="L59" i="2" s="1"/>
  <c r="J24" i="3" l="1"/>
  <c r="I24" i="3"/>
  <c r="I25" i="3" s="1"/>
  <c r="E25" i="3"/>
  <c r="K63" i="2"/>
  <c r="L73" i="2" s="1"/>
  <c r="K3" i="2"/>
  <c r="C2" i="3" s="1"/>
  <c r="C24" i="3" l="1"/>
  <c r="D24" i="3"/>
  <c r="C6" i="3"/>
  <c r="K75" i="2"/>
  <c r="K7" i="2"/>
  <c r="C25" i="3" l="1"/>
  <c r="B2" i="3"/>
  <c r="B7" i="3"/>
  <c r="B3" i="3"/>
  <c r="B5" i="3"/>
  <c r="B4" i="3"/>
  <c r="K8" i="2"/>
  <c r="K9" i="2" s="1"/>
  <c r="B6" i="3" l="1"/>
</calcChain>
</file>

<file path=xl/sharedStrings.xml><?xml version="1.0" encoding="utf-8"?>
<sst xmlns="http://schemas.openxmlformats.org/spreadsheetml/2006/main" count="197" uniqueCount="118">
  <si>
    <t>Recursos Humanos</t>
  </si>
  <si>
    <t>Logística</t>
  </si>
  <si>
    <t>Insumos</t>
  </si>
  <si>
    <t>Programa</t>
  </si>
  <si>
    <t>Nº Termo de Referência</t>
  </si>
  <si>
    <t>Resumo Orçamentário</t>
  </si>
  <si>
    <t>Parceiro Técnico</t>
  </si>
  <si>
    <t>Escopo da Proposta</t>
  </si>
  <si>
    <t>Tx. Adm.</t>
  </si>
  <si>
    <t>Impostos</t>
  </si>
  <si>
    <t>Município/Estado</t>
  </si>
  <si>
    <t>Total da Proposta</t>
  </si>
  <si>
    <t>Tipo de Equipe</t>
  </si>
  <si>
    <t>Nível</t>
  </si>
  <si>
    <t>Qtd. profissionais previstos</t>
  </si>
  <si>
    <t>Atividades vínculadas
(conforme cronograma)</t>
  </si>
  <si>
    <t>Regime de Contratação</t>
  </si>
  <si>
    <t>Unidade</t>
  </si>
  <si>
    <t>Qtd. de horas</t>
  </si>
  <si>
    <t>Valor Unitário bruto</t>
  </si>
  <si>
    <t>Valor Bruto</t>
  </si>
  <si>
    <t>Valor dos Encargos Sociais</t>
  </si>
  <si>
    <t>Valor Bruto  (+) Encargos Sociais</t>
  </si>
  <si>
    <t>Gestão</t>
  </si>
  <si>
    <t>PJ</t>
  </si>
  <si>
    <t>Horas</t>
  </si>
  <si>
    <t>Administrativa</t>
  </si>
  <si>
    <t>CLT</t>
  </si>
  <si>
    <t>Campo</t>
  </si>
  <si>
    <t>Outros</t>
  </si>
  <si>
    <t>Subtotal</t>
  </si>
  <si>
    <t>Tipo</t>
  </si>
  <si>
    <t>Descrição</t>
  </si>
  <si>
    <t>Atividades vinculadas
(conforme cronograma)</t>
  </si>
  <si>
    <t>Qtd. de idas a campo/visitas técnicas</t>
  </si>
  <si>
    <t>Total de dias em campo/visita técnica</t>
  </si>
  <si>
    <t>Qtd. de Pessoas</t>
  </si>
  <si>
    <t>Qtd.</t>
  </si>
  <si>
    <t>Valor Unitário</t>
  </si>
  <si>
    <t>Total</t>
  </si>
  <si>
    <t>Visitas a campo</t>
  </si>
  <si>
    <t>Ida X Volta</t>
  </si>
  <si>
    <t>Hospedagem</t>
  </si>
  <si>
    <t>Diária</t>
  </si>
  <si>
    <t>Alimentação</t>
  </si>
  <si>
    <t>Atividades Vinculadas</t>
  </si>
  <si>
    <t>Cópias e Impressões</t>
  </si>
  <si>
    <t xml:space="preserve">Roteiros e textos </t>
  </si>
  <si>
    <t>Capacitações e Reuniões Presenciais e Virtuais</t>
  </si>
  <si>
    <t>Certificados Capacitações</t>
  </si>
  <si>
    <t>Capacitações</t>
  </si>
  <si>
    <t>Encardenações Estratégia Municipal</t>
  </si>
  <si>
    <t>Cartazes 18 de Maio - 02 municípios</t>
  </si>
  <si>
    <t>Campanha 18 de Maio, DDS, Fornecedores</t>
  </si>
  <si>
    <t xml:space="preserve"> Folhetos 18 de Maio - 02 municípios</t>
  </si>
  <si>
    <t>Faixas para o canteiro de obras</t>
  </si>
  <si>
    <t>Cartazes Fluxo Proteção e Atendimento - 02 municípios</t>
  </si>
  <si>
    <t xml:space="preserve">Organização e Capacitação Comitê Monitoramento Violações </t>
  </si>
  <si>
    <t>Papelaria</t>
  </si>
  <si>
    <t>Materiais para capacitações e reuniões</t>
  </si>
  <si>
    <t>outros</t>
  </si>
  <si>
    <t>Telecomunicação</t>
  </si>
  <si>
    <t xml:space="preserve">Telefone fixo e celular e conta Zoom </t>
  </si>
  <si>
    <t>Todas as atividades previstas</t>
  </si>
  <si>
    <t>mês</t>
  </si>
  <si>
    <t>Taxa Administrativa (%)</t>
  </si>
  <si>
    <t>Impostos sobre Faturamento</t>
  </si>
  <si>
    <t>Aliquota</t>
  </si>
  <si>
    <t>Valor do Imposto</t>
  </si>
  <si>
    <t xml:space="preserve">Entidade sem fins lucrativos desobrigada de emitir Nota Fiscal de Serviços de acordo com o Decreto 18.019/20017 art. 26. Instituição isenta de IRPJ e CSLL de acordo com o § 1º do artigo 15 da Lei nº 9.532/97 </t>
  </si>
  <si>
    <t>Total Impostos</t>
  </si>
  <si>
    <t>TOTAL GERAL</t>
  </si>
  <si>
    <t>Deslocamento</t>
  </si>
  <si>
    <t xml:space="preserve"> PROPOSTA ORÇAMENTÁRIA</t>
  </si>
  <si>
    <t>Escritório</t>
  </si>
  <si>
    <t>Bolsas; Ajuda de Custo; Capital Semente</t>
  </si>
  <si>
    <t>Balsa auxílio</t>
  </si>
  <si>
    <t>Ajuda de custo</t>
  </si>
  <si>
    <t>Capital semente</t>
  </si>
  <si>
    <t xml:space="preserve">1 salário mímino </t>
  </si>
  <si>
    <t>Ajuda de custo para deslocamento e alimentação</t>
  </si>
  <si>
    <t xml:space="preserve">Fomento a atividades </t>
  </si>
  <si>
    <t xml:space="preserve">Auxilio permanência </t>
  </si>
  <si>
    <t>Fomenta a empreendimento, ou fortalecimento de Organizações</t>
  </si>
  <si>
    <t>Bolsas, Ajuda de Custo</t>
  </si>
  <si>
    <t>Total Custos (Recursos Humanos + Logística + Insumos + Bolsas e Ajuda de Custo)</t>
  </si>
  <si>
    <t>Taxas e Impostos</t>
  </si>
  <si>
    <t>Mes</t>
  </si>
  <si>
    <t>RH_Previsto</t>
  </si>
  <si>
    <t>RH_Realizado</t>
  </si>
  <si>
    <t>Logistica_Previsto</t>
  </si>
  <si>
    <t>Logistica_Realizado</t>
  </si>
  <si>
    <t>Insumo_Previsto</t>
  </si>
  <si>
    <t>Insumo_Realizado</t>
  </si>
  <si>
    <t>Bolsa_Previsto</t>
  </si>
  <si>
    <t>Bolsa_Realizado</t>
  </si>
  <si>
    <t>TOTAL</t>
  </si>
  <si>
    <t>RH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</si>
  <si>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</si>
  <si>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</si>
  <si>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</si>
  <si>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</si>
  <si>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</si>
  <si>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</si>
  <si>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</si>
  <si>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</si>
  <si>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</si>
  <si>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</si>
  <si>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</si>
  <si>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</si>
  <si>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 CONSUMIDO</t>
  </si>
  <si>
    <t>%  DISPONÍVEL POR BLOCO</t>
  </si>
  <si>
    <t>PREVISTO</t>
  </si>
  <si>
    <t>REALIZADO</t>
  </si>
  <si>
    <t>INSUMO</t>
  </si>
  <si>
    <t>STATUS</t>
  </si>
  <si>
    <t>BASE GRÁFICA</t>
  </si>
  <si>
    <t>LOGISTICA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</si>
</sst>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0.0"/>
    <numFmt numFmtId="167" formatCode="_-[$R$-416]\ * #,##0.00_-;\-[$R$-416]\ * #,##0.00_-;_-[$R$-416]\ * &quot;-&quot;??_-;_-@"/>
    <numFmt numFmtId="168" formatCode="_-&quot;R$&quot;* #,##0.00_-;\-&quot;R$&quot;* #,##0.00_-;_-&quot;R$&quot;* &quot;-&quot;??_-;_-@"/>
    <numFmt numFmtId="169" formatCode="0.0%"/>
    <numFmt numFmtId="170" formatCode="_-* #,##0.00_-;\-* #,##0.00_-;_-* &quot;-&quot;??_-;_-@"/>
  </numFmts>
  <fonts count="3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</font>
    <font>
      <b/>
      <sz val="16"/>
      <color theme="0"/>
      <name val="Calibri"/>
    </font>
    <font>
      <b/>
      <sz val="14"/>
      <color rgb="FF0316B7"/>
      <name val="Calibri"/>
    </font>
    <font>
      <sz val="11"/>
      <name val="Calibri"/>
    </font>
    <font>
      <b/>
      <sz val="18"/>
      <color rgb="FF0316B7"/>
      <name val="Calibri"/>
    </font>
    <font>
      <b/>
      <sz val="15"/>
      <color theme="0"/>
      <name val="Calibri"/>
    </font>
    <font>
      <sz val="14"/>
      <color theme="1"/>
      <name val="Calibri"/>
    </font>
    <font>
      <b/>
      <sz val="14"/>
      <color theme="0"/>
      <name val="Calibri"/>
    </font>
    <font>
      <b/>
      <sz val="14"/>
      <color theme="1"/>
      <name val="Calibri"/>
    </font>
    <font>
      <sz val="13"/>
      <color theme="1"/>
      <name val="Calibri"/>
    </font>
    <font>
      <sz val="11"/>
      <color theme="1"/>
      <name val="Calibri"/>
    </font>
    <font>
      <b/>
      <sz val="18"/>
      <color rgb="FF0316B7"/>
      <name val="Calibri"/>
      <family val="2"/>
    </font>
    <font>
      <sz val="18"/>
      <name val="Calibri"/>
      <family val="2"/>
    </font>
    <font>
      <sz val="13"/>
      <color theme="1"/>
      <name val="Calibri"/>
      <family val="2"/>
    </font>
    <font>
      <b/>
      <sz val="13"/>
      <color theme="0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6"/>
      <color theme="0"/>
      <name val="Calibri"/>
      <family val="2"/>
    </font>
    <font>
      <sz val="16"/>
      <name val="Calibri"/>
      <family val="2"/>
    </font>
    <font>
      <b/>
      <sz val="26"/>
      <name val="Calibri"/>
      <family val="2"/>
    </font>
    <font>
      <b/>
      <sz val="20"/>
      <color theme="0"/>
      <name val="Calibri"/>
      <family val="2"/>
    </font>
    <font>
      <sz val="20"/>
      <color theme="0"/>
      <name val="Calibri"/>
      <family val="2"/>
    </font>
    <font>
      <sz val="20"/>
      <name val="Calibri"/>
      <family val="2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sz val="8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316B7"/>
        <bgColor rgb="FF0316B7"/>
      </patternFill>
    </fill>
    <fill>
      <patternFill patternType="solid">
        <fgColor rgb="FFB1DC57"/>
        <bgColor rgb="FFB1DC57"/>
      </patternFill>
    </fill>
    <fill>
      <patternFill patternType="solid">
        <fgColor rgb="FFD6DCE4"/>
        <bgColor rgb="FFD6DCE4"/>
      </patternFill>
    </fill>
    <fill>
      <patternFill patternType="solid">
        <fgColor rgb="FFFFFFFF"/>
        <bgColor rgb="FFFFFFFF"/>
      </patternFill>
    </fill>
    <fill>
      <patternFill patternType="solid">
        <fgColor rgb="FF7F7F7F"/>
        <bgColor rgb="FF7F7F7F"/>
      </patternFill>
    </fill>
    <fill>
      <patternFill patternType="solid">
        <fgColor rgb="FF00B0F0"/>
        <bgColor rgb="FF0316B7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rgb="FF0316B7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D6DCE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rgb="FFB1DC57"/>
      </patternFill>
    </fill>
    <fill>
      <patternFill patternType="solid">
        <fgColor theme="0" tint="-0.249977111117893"/>
        <bgColor rgb="FFB1DC57"/>
      </patternFill>
    </fill>
    <fill>
      <patternFill patternType="solid">
        <fgColor theme="0" tint="-0.249977111117893"/>
        <bgColor rgb="FFD6DCE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rgb="FF0316B7"/>
      </patternFill>
    </fill>
    <fill>
      <patternFill patternType="solid">
        <fgColor rgb="FFFFC000"/>
        <bgColor indexed="64"/>
      </patternFill>
    </fill>
  </fills>
  <borders count="92">
    <border>
      <left/>
      <right/>
      <top/>
      <bottom/>
      <diagonal/>
    </border>
    <border>
      <left/>
      <right/>
      <top/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/>
      <top style="thin">
        <color rgb="FFA5A5A5"/>
      </top>
      <bottom/>
      <diagonal/>
    </border>
    <border>
      <left/>
      <right/>
      <top style="thin">
        <color rgb="FFA5A5A5"/>
      </top>
      <bottom/>
      <diagonal/>
    </border>
    <border>
      <left/>
      <right style="thin">
        <color rgb="FFA5A5A5"/>
      </right>
      <top style="thin">
        <color rgb="FFA5A5A5"/>
      </top>
      <bottom/>
      <diagonal/>
    </border>
    <border>
      <left style="thin">
        <color rgb="FFA5A5A5"/>
      </left>
      <right/>
      <top/>
      <bottom/>
      <diagonal/>
    </border>
    <border>
      <left style="thin">
        <color rgb="FFA5A5A5"/>
      </left>
      <right/>
      <top/>
      <bottom style="thin">
        <color rgb="FFA5A5A5"/>
      </bottom>
      <diagonal/>
    </border>
    <border>
      <left/>
      <right/>
      <top/>
      <bottom style="thin">
        <color rgb="FFA5A5A5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thin">
        <color rgb="FFA5A5A5"/>
      </right>
      <top style="medium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medium">
        <color rgb="FFA5A5A5"/>
      </top>
      <bottom style="thin">
        <color rgb="FFA5A5A5"/>
      </bottom>
      <diagonal/>
    </border>
    <border>
      <left style="thin">
        <color rgb="FFA5A5A5"/>
      </left>
      <right style="medium">
        <color rgb="FFA5A5A5"/>
      </right>
      <top style="medium">
        <color rgb="FFA5A5A5"/>
      </top>
      <bottom style="thin">
        <color rgb="FFA5A5A5"/>
      </bottom>
      <diagonal/>
    </border>
    <border>
      <left style="medium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medium">
        <color rgb="FFA5A5A5"/>
      </right>
      <top style="thin">
        <color rgb="FFA5A5A5"/>
      </top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medium">
        <color rgb="FFA5A5A5"/>
      </bottom>
      <diagonal/>
    </border>
    <border>
      <left style="thin">
        <color rgb="FFA5A5A5"/>
      </left>
      <right/>
      <top style="medium">
        <color rgb="FFA5A5A5"/>
      </top>
      <bottom style="thin">
        <color rgb="FFA5A5A5"/>
      </bottom>
      <diagonal/>
    </border>
    <border>
      <left/>
      <right style="thin">
        <color rgb="FFA5A5A5"/>
      </right>
      <top style="medium">
        <color rgb="FFA5A5A5"/>
      </top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/>
      <top style="thin">
        <color rgb="FFA5A5A5"/>
      </top>
      <bottom style="medium">
        <color rgb="FFA5A5A5"/>
      </bottom>
      <diagonal/>
    </border>
    <border>
      <left style="thin">
        <color rgb="FFA5A5A5"/>
      </left>
      <right/>
      <top style="medium">
        <color rgb="FFA5A5A5"/>
      </top>
      <bottom/>
      <diagonal/>
    </border>
    <border>
      <left/>
      <right/>
      <top style="medium">
        <color rgb="FFA5A5A5"/>
      </top>
      <bottom/>
      <diagonal/>
    </border>
    <border>
      <left/>
      <right style="thin">
        <color rgb="FFA5A5A5"/>
      </right>
      <top style="medium">
        <color rgb="FFA5A5A5"/>
      </top>
      <bottom/>
      <diagonal/>
    </border>
    <border>
      <left/>
      <right style="medium">
        <color rgb="FFA5A5A5"/>
      </right>
      <top style="thin">
        <color rgb="FFA5A5A5"/>
      </top>
      <bottom style="medium">
        <color rgb="FFA5A5A5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A5A5A5"/>
      </right>
      <top style="thin">
        <color rgb="FF7F7F7F"/>
      </top>
      <bottom style="thin">
        <color rgb="FF7F7F7F"/>
      </bottom>
      <diagonal/>
    </border>
    <border>
      <left/>
      <right style="medium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A5A5A5"/>
      </left>
      <right/>
      <top style="thin">
        <color rgb="FFA5A5A5"/>
      </top>
      <bottom style="thin">
        <color rgb="FFA5A5A5"/>
      </bottom>
      <diagonal/>
    </border>
    <border>
      <left style="medium">
        <color rgb="FFA5A5A5"/>
      </left>
      <right/>
      <top style="thin">
        <color rgb="FFA5A5A5"/>
      </top>
      <bottom style="medium">
        <color rgb="FFA5A5A5"/>
      </bottom>
      <diagonal/>
    </border>
    <border>
      <left/>
      <right/>
      <top style="thin">
        <color rgb="FFA5A5A5"/>
      </top>
      <bottom style="medium">
        <color rgb="FFA5A5A5"/>
      </bottom>
      <diagonal/>
    </border>
    <border>
      <left/>
      <right style="thin">
        <color rgb="FFA5A5A5"/>
      </right>
      <top style="medium">
        <color rgb="FFA5A5A5"/>
      </top>
      <bottom style="medium">
        <color rgb="FFA5A5A5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rgb="FFA5A5A5"/>
      </left>
      <right style="thin">
        <color rgb="FFA5A5A5"/>
      </right>
      <top style="thin">
        <color rgb="FFA5A5A5"/>
      </top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rgb="FFA5A5A5"/>
      </right>
      <top style="thick">
        <color auto="1"/>
      </top>
      <bottom style="thin">
        <color rgb="FFA5A5A5"/>
      </bottom>
      <diagonal/>
    </border>
    <border>
      <left style="thin">
        <color rgb="FFA5A5A5"/>
      </left>
      <right/>
      <top style="thick">
        <color auto="1"/>
      </top>
      <bottom style="thin">
        <color rgb="FFA5A5A5"/>
      </bottom>
      <diagonal/>
    </border>
    <border>
      <left/>
      <right/>
      <top style="thick">
        <color auto="1"/>
      </top>
      <bottom style="thin">
        <color rgb="FFA5A5A5"/>
      </bottom>
      <diagonal/>
    </border>
    <border>
      <left/>
      <right style="thin">
        <color rgb="FFA5A5A5"/>
      </right>
      <top style="thick">
        <color auto="1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ck">
        <color auto="1"/>
      </top>
      <bottom style="thin">
        <color rgb="FFA5A5A5"/>
      </bottom>
      <diagonal/>
    </border>
    <border>
      <left style="thin">
        <color rgb="FFA5A5A5"/>
      </left>
      <right style="thick">
        <color auto="1"/>
      </right>
      <top style="thick">
        <color auto="1"/>
      </top>
      <bottom style="thin">
        <color rgb="FFA5A5A5"/>
      </bottom>
      <diagonal/>
    </border>
    <border>
      <left style="thick">
        <color auto="1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 style="thick">
        <color auto="1"/>
      </right>
      <top style="thin">
        <color rgb="FFA5A5A5"/>
      </top>
      <bottom style="thin">
        <color rgb="FFA5A5A5"/>
      </bottom>
      <diagonal/>
    </border>
    <border>
      <left style="thick">
        <color auto="1"/>
      </left>
      <right style="thin">
        <color rgb="FFA5A5A5"/>
      </right>
      <top style="thin">
        <color rgb="FFA5A5A5"/>
      </top>
      <bottom/>
      <diagonal/>
    </border>
    <border>
      <left/>
      <right style="thick">
        <color auto="1"/>
      </right>
      <top style="thin">
        <color rgb="FFA5A5A5"/>
      </top>
      <bottom/>
      <diagonal/>
    </border>
    <border>
      <left style="thick">
        <color auto="1"/>
      </left>
      <right style="thin">
        <color rgb="FFA5A5A5"/>
      </right>
      <top/>
      <bottom/>
      <diagonal/>
    </border>
    <border>
      <left style="thick">
        <color auto="1"/>
      </left>
      <right style="thin">
        <color rgb="FFA5A5A5"/>
      </right>
      <top/>
      <bottom style="thin">
        <color rgb="FFA5A5A5"/>
      </bottom>
      <diagonal/>
    </border>
    <border>
      <left/>
      <right style="thick">
        <color auto="1"/>
      </right>
      <top/>
      <bottom style="thin">
        <color rgb="FFA5A5A5"/>
      </bottom>
      <diagonal/>
    </border>
    <border>
      <left style="thick">
        <color auto="1"/>
      </left>
      <right style="thin">
        <color rgb="FFA5A5A5"/>
      </right>
      <top style="thin">
        <color rgb="FFA5A5A5"/>
      </top>
      <bottom style="thick">
        <color auto="1"/>
      </bottom>
      <diagonal/>
    </border>
    <border>
      <left style="thin">
        <color rgb="FFA5A5A5"/>
      </left>
      <right/>
      <top style="thin">
        <color rgb="FFA5A5A5"/>
      </top>
      <bottom style="thick">
        <color auto="1"/>
      </bottom>
      <diagonal/>
    </border>
    <border>
      <left/>
      <right/>
      <top style="thin">
        <color rgb="FFA5A5A5"/>
      </top>
      <bottom style="thick">
        <color auto="1"/>
      </bottom>
      <diagonal/>
    </border>
    <border>
      <left/>
      <right style="thick">
        <color auto="1"/>
      </right>
      <top style="thin">
        <color rgb="FFA5A5A5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5" fillId="0" borderId="0" applyFont="0" applyFill="0" applyBorder="0" applyAlignment="0" applyProtection="0"/>
    <xf numFmtId="9" fontId="25" fillId="0" borderId="0" applyFont="0" applyFill="0" applyBorder="0" applyAlignment="0" applyProtection="0"/>
  </cellStyleXfs>
  <cellXfs count="2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0" fontId="2" fillId="0" borderId="0" xfId="0" applyNumberFormat="1" applyFont="1" applyAlignment="1">
      <alignment horizontal="center" vertical="center" wrapText="1"/>
    </xf>
    <xf numFmtId="169" fontId="9" fillId="4" borderId="32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7" borderId="35" xfId="0" applyFont="1" applyFill="1" applyBorder="1" applyAlignment="1">
      <alignment horizontal="center" vertical="center" wrapText="1"/>
    </xf>
    <xf numFmtId="165" fontId="15" fillId="2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166" fontId="15" fillId="2" borderId="2" xfId="0" applyNumberFormat="1" applyFont="1" applyFill="1" applyBorder="1" applyAlignment="1">
      <alignment horizontal="center" vertical="center" wrapText="1"/>
    </xf>
    <xf numFmtId="165" fontId="15" fillId="2" borderId="18" xfId="0" applyNumberFormat="1" applyFont="1" applyFill="1" applyBorder="1" applyAlignment="1">
      <alignment horizontal="center" vertical="center" wrapText="1"/>
    </xf>
    <xf numFmtId="165" fontId="15" fillId="5" borderId="19" xfId="0" applyNumberFormat="1" applyFont="1" applyFill="1" applyBorder="1" applyAlignment="1">
      <alignment horizontal="center" vertical="center" wrapText="1"/>
    </xf>
    <xf numFmtId="0" fontId="16" fillId="8" borderId="14" xfId="0" applyFont="1" applyFill="1" applyBorder="1" applyAlignment="1">
      <alignment horizontal="center" vertical="center" wrapText="1"/>
    </xf>
    <xf numFmtId="0" fontId="16" fillId="8" borderId="15" xfId="0" applyFont="1" applyFill="1" applyBorder="1" applyAlignment="1">
      <alignment horizontal="center" vertical="center" wrapText="1"/>
    </xf>
    <xf numFmtId="164" fontId="16" fillId="8" borderId="15" xfId="0" applyNumberFormat="1" applyFont="1" applyFill="1" applyBorder="1" applyAlignment="1">
      <alignment horizontal="center" vertical="center" wrapText="1"/>
    </xf>
    <xf numFmtId="0" fontId="16" fillId="8" borderId="16" xfId="0" applyFont="1" applyFill="1" applyBorder="1" applyAlignment="1">
      <alignment horizontal="center" vertical="center" wrapText="1"/>
    </xf>
    <xf numFmtId="0" fontId="16" fillId="8" borderId="21" xfId="0" applyFont="1" applyFill="1" applyBorder="1" applyAlignment="1">
      <alignment horizontal="center" vertical="center" wrapText="1"/>
    </xf>
    <xf numFmtId="164" fontId="16" fillId="8" borderId="16" xfId="0" applyNumberFormat="1" applyFont="1" applyFill="1" applyBorder="1" applyAlignment="1">
      <alignment horizontal="center" vertical="center" wrapText="1"/>
    </xf>
    <xf numFmtId="165" fontId="15" fillId="2" borderId="17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7" fontId="15" fillId="2" borderId="2" xfId="0" applyNumberFormat="1" applyFont="1" applyFill="1" applyBorder="1" applyAlignment="1">
      <alignment horizontal="center" vertical="center" wrapText="1"/>
    </xf>
    <xf numFmtId="165" fontId="15" fillId="5" borderId="18" xfId="0" applyNumberFormat="1" applyFont="1" applyFill="1" applyBorder="1" applyAlignment="1">
      <alignment horizontal="center" vertical="center" wrapText="1"/>
    </xf>
    <xf numFmtId="164" fontId="16" fillId="8" borderId="21" xfId="0" applyNumberFormat="1" applyFont="1" applyFill="1" applyBorder="1" applyAlignment="1">
      <alignment horizontal="center" vertical="center" wrapText="1"/>
    </xf>
    <xf numFmtId="169" fontId="16" fillId="4" borderId="32" xfId="0" applyNumberFormat="1" applyFont="1" applyFill="1" applyBorder="1" applyAlignment="1">
      <alignment horizontal="center" vertical="center" wrapText="1"/>
    </xf>
    <xf numFmtId="0" fontId="16" fillId="7" borderId="3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5" fillId="2" borderId="40" xfId="0" applyNumberFormat="1" applyFont="1" applyFill="1" applyBorder="1" applyAlignment="1">
      <alignment horizontal="center" vertical="center" wrapText="1"/>
    </xf>
    <xf numFmtId="165" fontId="15" fillId="2" borderId="4" xfId="0" applyNumberFormat="1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166" fontId="15" fillId="2" borderId="4" xfId="0" applyNumberFormat="1" applyFont="1" applyFill="1" applyBorder="1" applyAlignment="1">
      <alignment horizontal="center" vertical="center" wrapText="1"/>
    </xf>
    <xf numFmtId="167" fontId="15" fillId="2" borderId="4" xfId="0" applyNumberFormat="1" applyFont="1" applyFill="1" applyBorder="1" applyAlignment="1">
      <alignment horizontal="center" vertical="center" wrapText="1"/>
    </xf>
    <xf numFmtId="165" fontId="15" fillId="5" borderId="5" xfId="0" applyNumberFormat="1" applyFont="1" applyFill="1" applyBorder="1" applyAlignment="1">
      <alignment horizontal="center" vertical="center" wrapText="1"/>
    </xf>
    <xf numFmtId="165" fontId="15" fillId="2" borderId="5" xfId="0" applyNumberFormat="1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vertical="center" wrapText="1"/>
    </xf>
    <xf numFmtId="0" fontId="16" fillId="7" borderId="1" xfId="0" applyFont="1" applyFill="1" applyBorder="1" applyAlignment="1">
      <alignment horizontal="center" vertical="center" wrapText="1"/>
    </xf>
    <xf numFmtId="165" fontId="16" fillId="7" borderId="1" xfId="0" applyNumberFormat="1" applyFont="1" applyFill="1" applyBorder="1" applyAlignment="1">
      <alignment horizontal="center" vertical="center" wrapText="1"/>
    </xf>
    <xf numFmtId="165" fontId="15" fillId="2" borderId="7" xfId="0" applyNumberFormat="1" applyFont="1" applyFill="1" applyBorder="1" applyAlignment="1">
      <alignment horizontal="center" vertical="center" wrapText="1"/>
    </xf>
    <xf numFmtId="167" fontId="16" fillId="3" borderId="13" xfId="0" applyNumberFormat="1" applyFont="1" applyFill="1" applyBorder="1" applyAlignment="1">
      <alignment horizontal="center" vertical="center"/>
    </xf>
    <xf numFmtId="167" fontId="19" fillId="3" borderId="13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0" fontId="1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169" fontId="9" fillId="0" borderId="32" xfId="0" applyNumberFormat="1" applyFont="1" applyBorder="1" applyAlignment="1">
      <alignment horizontal="center" vertical="center" wrapText="1"/>
    </xf>
    <xf numFmtId="165" fontId="10" fillId="0" borderId="18" xfId="0" applyNumberFormat="1" applyFont="1" applyBorder="1" applyAlignment="1">
      <alignment horizontal="center" vertical="center" wrapText="1"/>
    </xf>
    <xf numFmtId="165" fontId="10" fillId="0" borderId="31" xfId="0" applyNumberFormat="1" applyFont="1" applyBorder="1" applyAlignment="1">
      <alignment horizontal="center" vertical="center" wrapText="1"/>
    </xf>
    <xf numFmtId="0" fontId="9" fillId="7" borderId="29" xfId="0" applyFont="1" applyFill="1" applyBorder="1" applyAlignment="1">
      <alignment vertical="center" wrapText="1"/>
    </xf>
    <xf numFmtId="0" fontId="3" fillId="8" borderId="53" xfId="0" applyFont="1" applyFill="1" applyBorder="1" applyAlignment="1">
      <alignment horizontal="center" vertical="center" wrapText="1"/>
    </xf>
    <xf numFmtId="0" fontId="3" fillId="8" borderId="57" xfId="0" applyFont="1" applyFill="1" applyBorder="1" applyAlignment="1">
      <alignment horizontal="center" vertical="center" wrapText="1"/>
    </xf>
    <xf numFmtId="0" fontId="3" fillId="8" borderId="58" xfId="0" applyFont="1" applyFill="1" applyBorder="1" applyAlignment="1">
      <alignment horizontal="center" vertical="center" wrapText="1"/>
    </xf>
    <xf numFmtId="0" fontId="3" fillId="8" borderId="59" xfId="0" applyFont="1" applyFill="1" applyBorder="1" applyAlignment="1">
      <alignment horizontal="center" vertical="center" wrapText="1"/>
    </xf>
    <xf numFmtId="0" fontId="3" fillId="8" borderId="66" xfId="0" applyFont="1" applyFill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 wrapText="1"/>
    </xf>
    <xf numFmtId="44" fontId="0" fillId="0" borderId="0" xfId="0" applyNumberFormat="1"/>
    <xf numFmtId="0" fontId="0" fillId="0" borderId="70" xfId="0" applyBorder="1"/>
    <xf numFmtId="9" fontId="0" fillId="0" borderId="76" xfId="2" applyFont="1" applyBorder="1"/>
    <xf numFmtId="9" fontId="0" fillId="0" borderId="1" xfId="2" applyFont="1" applyBorder="1"/>
    <xf numFmtId="0" fontId="26" fillId="0" borderId="70" xfId="0" applyFont="1" applyBorder="1"/>
    <xf numFmtId="0" fontId="26" fillId="0" borderId="71" xfId="0" applyFont="1" applyBorder="1"/>
    <xf numFmtId="0" fontId="27" fillId="0" borderId="50" xfId="0" applyFont="1" applyBorder="1" applyAlignment="1">
      <alignment horizontal="center" vertical="top"/>
    </xf>
    <xf numFmtId="0" fontId="27" fillId="0" borderId="51" xfId="0" applyFont="1" applyBorder="1" applyAlignment="1">
      <alignment horizontal="center" vertical="top"/>
    </xf>
    <xf numFmtId="0" fontId="27" fillId="17" borderId="51" xfId="0" applyFont="1" applyFill="1" applyBorder="1" applyAlignment="1">
      <alignment horizontal="center" vertical="top"/>
    </xf>
    <xf numFmtId="0" fontId="27" fillId="18" borderId="51" xfId="0" applyFont="1" applyFill="1" applyBorder="1" applyAlignment="1">
      <alignment horizontal="center" vertical="top"/>
    </xf>
    <xf numFmtId="0" fontId="27" fillId="19" borderId="51" xfId="0" applyFont="1" applyFill="1" applyBorder="1" applyAlignment="1">
      <alignment horizontal="center" vertical="top"/>
    </xf>
    <xf numFmtId="0" fontId="27" fillId="19" borderId="52" xfId="0" applyFont="1" applyFill="1" applyBorder="1" applyAlignment="1">
      <alignment horizontal="center" vertical="top"/>
    </xf>
    <xf numFmtId="0" fontId="30" fillId="0" borderId="78" xfId="0" applyFont="1" applyBorder="1" applyAlignment="1">
      <alignment horizontal="center"/>
    </xf>
    <xf numFmtId="0" fontId="30" fillId="0" borderId="73" xfId="0" applyFont="1" applyBorder="1" applyAlignment="1">
      <alignment horizontal="center"/>
    </xf>
    <xf numFmtId="0" fontId="30" fillId="20" borderId="70" xfId="0" applyFont="1" applyFill="1" applyBorder="1"/>
    <xf numFmtId="9" fontId="30" fillId="20" borderId="0" xfId="0" applyNumberFormat="1" applyFont="1" applyFill="1"/>
    <xf numFmtId="0" fontId="30" fillId="0" borderId="0" xfId="0" applyFont="1"/>
    <xf numFmtId="44" fontId="0" fillId="17" borderId="1" xfId="1" applyFont="1" applyFill="1" applyBorder="1" applyAlignment="1">
      <alignment horizontal="center" vertical="center"/>
    </xf>
    <xf numFmtId="44" fontId="0" fillId="18" borderId="1" xfId="1" applyFont="1" applyFill="1" applyBorder="1" applyAlignment="1">
      <alignment horizontal="center" vertical="center"/>
    </xf>
    <xf numFmtId="44" fontId="0" fillId="19" borderId="1" xfId="1" applyFont="1" applyFill="1" applyBorder="1" applyAlignment="1">
      <alignment horizontal="center" vertical="center"/>
    </xf>
    <xf numFmtId="44" fontId="0" fillId="19" borderId="48" xfId="1" applyFont="1" applyFill="1" applyBorder="1" applyAlignment="1">
      <alignment horizontal="center" vertical="center"/>
    </xf>
    <xf numFmtId="44" fontId="0" fillId="17" borderId="76" xfId="1" applyFont="1" applyFill="1" applyBorder="1" applyAlignment="1">
      <alignment horizontal="center" vertical="center"/>
    </xf>
    <xf numFmtId="44" fontId="0" fillId="18" borderId="76" xfId="1" applyFont="1" applyFill="1" applyBorder="1" applyAlignment="1">
      <alignment horizontal="center" vertical="center"/>
    </xf>
    <xf numFmtId="44" fontId="0" fillId="19" borderId="76" xfId="1" applyFont="1" applyFill="1" applyBorder="1" applyAlignment="1">
      <alignment horizontal="center" vertical="center"/>
    </xf>
    <xf numFmtId="44" fontId="0" fillId="19" borderId="72" xfId="1" applyFont="1" applyFill="1" applyBorder="1" applyAlignment="1">
      <alignment horizontal="center" vertical="center"/>
    </xf>
    <xf numFmtId="9" fontId="0" fillId="0" borderId="1" xfId="2" applyFont="1" applyBorder="1" applyAlignment="1">
      <alignment horizontal="center" vertical="center"/>
    </xf>
    <xf numFmtId="44" fontId="0" fillId="0" borderId="48" xfId="1" applyFont="1" applyBorder="1" applyAlignment="1">
      <alignment horizontal="center" vertical="center"/>
    </xf>
    <xf numFmtId="9" fontId="30" fillId="0" borderId="79" xfId="2" applyFont="1" applyBorder="1" applyAlignment="1">
      <alignment horizontal="center" vertical="center"/>
    </xf>
    <xf numFmtId="9" fontId="30" fillId="0" borderId="77" xfId="2" applyFont="1" applyBorder="1" applyAlignment="1">
      <alignment horizontal="center" vertical="center"/>
    </xf>
    <xf numFmtId="44" fontId="30" fillId="0" borderId="74" xfId="0" applyNumberFormat="1" applyFont="1" applyBorder="1" applyAlignment="1">
      <alignment horizontal="center" vertical="center"/>
    </xf>
    <xf numFmtId="0" fontId="30" fillId="0" borderId="70" xfId="0" applyFont="1" applyBorder="1" applyAlignment="1">
      <alignment horizontal="center"/>
    </xf>
    <xf numFmtId="9" fontId="30" fillId="0" borderId="1" xfId="2" applyFont="1" applyBorder="1" applyAlignment="1">
      <alignment horizontal="center"/>
    </xf>
    <xf numFmtId="0" fontId="30" fillId="0" borderId="0" xfId="0" applyFont="1" applyAlignment="1">
      <alignment horizontal="center"/>
    </xf>
    <xf numFmtId="44" fontId="1" fillId="17" borderId="38" xfId="1" applyFont="1" applyFill="1" applyBorder="1" applyAlignment="1">
      <alignment horizontal="center" vertical="center"/>
    </xf>
    <xf numFmtId="44" fontId="1" fillId="18" borderId="38" xfId="1" applyFont="1" applyFill="1" applyBorder="1" applyAlignment="1">
      <alignment horizontal="center" vertical="center"/>
    </xf>
    <xf numFmtId="44" fontId="1" fillId="19" borderId="38" xfId="1" applyFont="1" applyFill="1" applyBorder="1" applyAlignment="1">
      <alignment horizontal="center" vertical="center"/>
    </xf>
    <xf numFmtId="44" fontId="1" fillId="19" borderId="39" xfId="1" applyFont="1" applyFill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9" fontId="1" fillId="0" borderId="38" xfId="2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0" fontId="30" fillId="17" borderId="75" xfId="2" applyNumberFormat="1" applyFont="1" applyFill="1" applyBorder="1" applyAlignment="1">
      <alignment horizontal="center" vertical="center"/>
    </xf>
    <xf numFmtId="0" fontId="27" fillId="21" borderId="51" xfId="0" applyFont="1" applyFill="1" applyBorder="1" applyAlignment="1">
      <alignment horizontal="center" vertical="top"/>
    </xf>
    <xf numFmtId="44" fontId="0" fillId="21" borderId="1" xfId="1" applyFont="1" applyFill="1" applyBorder="1" applyAlignment="1">
      <alignment horizontal="center" vertical="center"/>
    </xf>
    <xf numFmtId="44" fontId="0" fillId="21" borderId="76" xfId="1" applyFont="1" applyFill="1" applyBorder="1" applyAlignment="1">
      <alignment horizontal="center" vertical="center"/>
    </xf>
    <xf numFmtId="44" fontId="1" fillId="21" borderId="38" xfId="1" applyFont="1" applyFill="1" applyBorder="1" applyAlignment="1">
      <alignment horizontal="center" vertical="center"/>
    </xf>
    <xf numFmtId="10" fontId="30" fillId="21" borderId="75" xfId="2" applyNumberFormat="1" applyFont="1" applyFill="1" applyBorder="1" applyAlignment="1">
      <alignment horizontal="center" vertical="center"/>
    </xf>
    <xf numFmtId="10" fontId="30" fillId="18" borderId="75" xfId="2" applyNumberFormat="1" applyFont="1" applyFill="1" applyBorder="1" applyAlignment="1">
      <alignment horizontal="center" vertical="center"/>
    </xf>
    <xf numFmtId="10" fontId="30" fillId="19" borderId="75" xfId="2" applyNumberFormat="1" applyFont="1" applyFill="1" applyBorder="1" applyAlignment="1">
      <alignment horizontal="center" vertical="center"/>
    </xf>
    <xf numFmtId="0" fontId="18" fillId="0" borderId="0" xfId="0" applyFont="1"/>
    <xf numFmtId="167" fontId="19" fillId="22" borderId="13" xfId="0" applyNumberFormat="1" applyFont="1" applyFill="1" applyBorder="1" applyAlignment="1">
      <alignment horizontal="center" vertical="center"/>
    </xf>
    <xf numFmtId="44" fontId="30" fillId="23" borderId="80" xfId="0" applyNumberFormat="1" applyFont="1" applyFill="1" applyBorder="1" applyAlignment="1">
      <alignment horizontal="center" vertical="center"/>
    </xf>
    <xf numFmtId="0" fontId="26" fillId="0" borderId="84" xfId="0" applyFont="1" applyBorder="1" applyAlignment="1">
      <alignment horizontal="center"/>
    </xf>
    <xf numFmtId="44" fontId="26" fillId="0" borderId="1" xfId="0" applyNumberFormat="1" applyFont="1" applyBorder="1" applyAlignment="1">
      <alignment horizontal="center"/>
    </xf>
    <xf numFmtId="0" fontId="26" fillId="0" borderId="86" xfId="0" applyFont="1" applyBorder="1" applyAlignment="1">
      <alignment horizontal="center"/>
    </xf>
    <xf numFmtId="44" fontId="26" fillId="0" borderId="87" xfId="0" applyNumberFormat="1" applyFont="1" applyBorder="1" applyAlignment="1">
      <alignment horizontal="center"/>
    </xf>
    <xf numFmtId="0" fontId="26" fillId="0" borderId="81" xfId="0" applyFont="1" applyBorder="1" applyAlignment="1">
      <alignment horizontal="center" vertical="center"/>
    </xf>
    <xf numFmtId="10" fontId="26" fillId="0" borderId="82" xfId="0" applyNumberFormat="1" applyFont="1" applyBorder="1" applyAlignment="1">
      <alignment horizontal="center" vertical="center"/>
    </xf>
    <xf numFmtId="0" fontId="26" fillId="0" borderId="82" xfId="0" applyFont="1" applyBorder="1" applyAlignment="1">
      <alignment horizontal="center" vertical="center"/>
    </xf>
    <xf numFmtId="0" fontId="26" fillId="0" borderId="83" xfId="0" applyFont="1" applyBorder="1" applyAlignment="1">
      <alignment horizontal="center" vertical="center" wrapText="1"/>
    </xf>
    <xf numFmtId="44" fontId="26" fillId="0" borderId="85" xfId="0" applyNumberFormat="1" applyFont="1" applyBorder="1" applyAlignment="1">
      <alignment horizontal="center"/>
    </xf>
    <xf numFmtId="44" fontId="26" fillId="0" borderId="88" xfId="0" applyNumberFormat="1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9" fontId="30" fillId="0" borderId="1" xfId="2" applyFont="1" applyBorder="1" applyAlignment="1">
      <alignment horizontal="center" vertical="center"/>
    </xf>
    <xf numFmtId="44" fontId="30" fillId="0" borderId="1" xfId="0" applyNumberFormat="1" applyFont="1" applyBorder="1" applyAlignment="1">
      <alignment horizontal="center" vertical="center"/>
    </xf>
    <xf numFmtId="0" fontId="3" fillId="8" borderId="61" xfId="0" applyFont="1" applyFill="1" applyBorder="1" applyAlignment="1">
      <alignment horizontal="center" vertical="center" wrapText="1"/>
    </xf>
    <xf numFmtId="0" fontId="5" fillId="9" borderId="63" xfId="0" applyFont="1" applyFill="1" applyBorder="1" applyAlignment="1">
      <alignment horizontal="center" vertical="center" wrapText="1"/>
    </xf>
    <xf numFmtId="0" fontId="5" fillId="9" borderId="6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165" fontId="4" fillId="2" borderId="67" xfId="0" applyNumberFormat="1" applyFont="1" applyFill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wrapText="1"/>
    </xf>
    <xf numFmtId="165" fontId="7" fillId="8" borderId="44" xfId="0" applyNumberFormat="1" applyFont="1" applyFill="1" applyBorder="1" applyAlignment="1">
      <alignment horizontal="center" vertical="center" wrapText="1"/>
    </xf>
    <xf numFmtId="0" fontId="5" fillId="9" borderId="45" xfId="0" applyFont="1" applyFill="1" applyBorder="1" applyAlignment="1">
      <alignment horizontal="center" vertical="center" wrapText="1"/>
    </xf>
    <xf numFmtId="165" fontId="19" fillId="10" borderId="45" xfId="0" applyNumberFormat="1" applyFont="1" applyFill="1" applyBorder="1" applyAlignment="1">
      <alignment horizontal="center" vertical="center" wrapText="1"/>
    </xf>
    <xf numFmtId="0" fontId="20" fillId="11" borderId="46" xfId="0" applyFont="1" applyFill="1" applyBorder="1" applyAlignment="1">
      <alignment horizontal="center" vertical="center" wrapText="1"/>
    </xf>
    <xf numFmtId="0" fontId="7" fillId="8" borderId="42" xfId="0" applyFont="1" applyFill="1" applyBorder="1" applyAlignment="1">
      <alignment horizontal="center" vertical="center" wrapText="1"/>
    </xf>
    <xf numFmtId="0" fontId="5" fillId="9" borderId="43" xfId="0" applyFont="1" applyFill="1" applyBorder="1" applyAlignment="1">
      <alignment horizontal="center" vertical="center" wrapText="1"/>
    </xf>
    <xf numFmtId="165" fontId="8" fillId="16" borderId="47" xfId="0" applyNumberFormat="1" applyFont="1" applyFill="1" applyBorder="1" applyAlignment="1">
      <alignment horizontal="center" vertical="center"/>
    </xf>
    <xf numFmtId="165" fontId="8" fillId="16" borderId="48" xfId="0" applyNumberFormat="1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164" fontId="6" fillId="15" borderId="50" xfId="0" applyNumberFormat="1" applyFont="1" applyFill="1" applyBorder="1" applyAlignment="1">
      <alignment horizontal="center" vertical="center" wrapText="1"/>
    </xf>
    <xf numFmtId="0" fontId="5" fillId="13" borderId="51" xfId="0" applyFont="1" applyFill="1" applyBorder="1" applyAlignment="1">
      <alignment horizontal="center" vertical="center" wrapText="1"/>
    </xf>
    <xf numFmtId="0" fontId="5" fillId="13" borderId="52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7" borderId="29" xfId="0" applyFont="1" applyFill="1" applyBorder="1" applyAlignment="1">
      <alignment horizontal="center" vertical="center" wrapText="1"/>
    </xf>
    <xf numFmtId="0" fontId="9" fillId="7" borderId="32" xfId="0" applyFont="1" applyFill="1" applyBorder="1" applyAlignment="1">
      <alignment horizontal="center" vertical="center" wrapText="1"/>
    </xf>
    <xf numFmtId="0" fontId="9" fillId="7" borderId="49" xfId="0" applyFont="1" applyFill="1" applyBorder="1" applyAlignment="1">
      <alignment horizontal="center" vertical="center" wrapText="1"/>
    </xf>
    <xf numFmtId="0" fontId="16" fillId="8" borderId="21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165" fontId="15" fillId="2" borderId="18" xfId="0" applyNumberFormat="1" applyFont="1" applyFill="1" applyBorder="1" applyAlignment="1">
      <alignment horizontal="center" vertical="center" wrapText="1"/>
    </xf>
    <xf numFmtId="165" fontId="15" fillId="2" borderId="23" xfId="0" applyNumberFormat="1" applyFont="1" applyFill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168" fontId="16" fillId="8" borderId="25" xfId="0" applyNumberFormat="1" applyFont="1" applyFill="1" applyBorder="1" applyAlignment="1">
      <alignment horizontal="center" vertical="center" wrapText="1"/>
    </xf>
    <xf numFmtId="0" fontId="17" fillId="9" borderId="26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 wrapText="1"/>
    </xf>
    <xf numFmtId="165" fontId="15" fillId="2" borderId="5" xfId="0" applyNumberFormat="1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10" fontId="16" fillId="7" borderId="35" xfId="0" applyNumberFormat="1" applyFont="1" applyFill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165" fontId="16" fillId="7" borderId="24" xfId="0" applyNumberFormat="1" applyFont="1" applyFill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165" fontId="15" fillId="2" borderId="33" xfId="0" applyNumberFormat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165" fontId="15" fillId="5" borderId="18" xfId="0" applyNumberFormat="1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164" fontId="21" fillId="13" borderId="37" xfId="0" applyNumberFormat="1" applyFont="1" applyFill="1" applyBorder="1" applyAlignment="1">
      <alignment horizontal="center" vertical="center"/>
    </xf>
    <xf numFmtId="164" fontId="21" fillId="13" borderId="38" xfId="0" applyNumberFormat="1" applyFont="1" applyFill="1" applyBorder="1" applyAlignment="1">
      <alignment horizontal="center" vertical="center"/>
    </xf>
    <xf numFmtId="164" fontId="21" fillId="13" borderId="39" xfId="0" applyNumberFormat="1" applyFont="1" applyFill="1" applyBorder="1" applyAlignment="1">
      <alignment horizontal="center" vertical="center"/>
    </xf>
    <xf numFmtId="0" fontId="13" fillId="14" borderId="41" xfId="0" applyFont="1" applyFill="1" applyBorder="1" applyAlignment="1">
      <alignment horizontal="center" vertical="center"/>
    </xf>
    <xf numFmtId="0" fontId="13" fillId="14" borderId="26" xfId="0" applyFont="1" applyFill="1" applyBorder="1" applyAlignment="1">
      <alignment horizontal="center" vertical="center"/>
    </xf>
    <xf numFmtId="0" fontId="13" fillId="14" borderId="13" xfId="0" applyFont="1" applyFill="1" applyBorder="1" applyAlignment="1">
      <alignment horizontal="center" vertical="center"/>
    </xf>
    <xf numFmtId="0" fontId="22" fillId="8" borderId="11" xfId="0" applyFont="1" applyFill="1" applyBorder="1" applyAlignment="1">
      <alignment horizontal="center" vertical="center"/>
    </xf>
    <xf numFmtId="0" fontId="24" fillId="9" borderId="12" xfId="0" applyFont="1" applyFill="1" applyBorder="1" applyAlignment="1">
      <alignment horizontal="center" vertical="center"/>
    </xf>
    <xf numFmtId="0" fontId="24" fillId="9" borderId="36" xfId="0" applyFont="1" applyFill="1" applyBorder="1" applyAlignment="1">
      <alignment horizontal="center" vertical="center"/>
    </xf>
    <xf numFmtId="165" fontId="22" fillId="12" borderId="18" xfId="0" applyNumberFormat="1" applyFont="1" applyFill="1" applyBorder="1" applyAlignment="1">
      <alignment horizontal="center" vertical="center"/>
    </xf>
    <xf numFmtId="0" fontId="23" fillId="11" borderId="31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165" fontId="10" fillId="5" borderId="18" xfId="0" applyNumberFormat="1" applyFont="1" applyFill="1" applyBorder="1" applyAlignment="1">
      <alignment horizontal="center" vertical="center" wrapText="1"/>
    </xf>
    <xf numFmtId="165" fontId="10" fillId="5" borderId="31" xfId="0" applyNumberFormat="1" applyFont="1" applyFill="1" applyBorder="1" applyAlignment="1">
      <alignment horizontal="center" vertical="center" wrapText="1"/>
    </xf>
    <xf numFmtId="0" fontId="26" fillId="0" borderId="89" xfId="0" applyFont="1" applyBorder="1" applyAlignment="1">
      <alignment horizontal="center"/>
    </xf>
    <xf numFmtId="0" fontId="26" fillId="0" borderId="90" xfId="0" applyFont="1" applyBorder="1" applyAlignment="1">
      <alignment horizontal="center"/>
    </xf>
    <xf numFmtId="0" fontId="26" fillId="0" borderId="91" xfId="0" applyFont="1" applyBorder="1" applyAlignment="1">
      <alignment horizontal="center"/>
    </xf>
    <xf numFmtId="10" fontId="30" fillId="20" borderId="75" xfId="2" applyNumberFormat="1" applyFont="1" applyFill="1" applyBorder="1" applyAlignment="1">
      <alignment horizontal="center" vertical="center"/>
    </xf>
    <xf numFmtId="44" fontId="30" fillId="21" borderId="76" xfId="1" applyFont="1" applyFill="1" applyBorder="1" applyAlignment="1">
      <alignment horizontal="center" vertical="center"/>
    </xf>
    <xf numFmtId="44" fontId="30" fillId="18" borderId="76" xfId="1" applyFont="1" applyFill="1" applyBorder="1" applyAlignment="1">
      <alignment horizontal="center" vertical="center"/>
    </xf>
    <xf numFmtId="44" fontId="30" fillId="19" borderId="76" xfId="1" applyFont="1" applyFill="1" applyBorder="1" applyAlignment="1">
      <alignment horizontal="center" vertical="center"/>
    </xf>
    <xf numFmtId="0" fontId="29" fillId="0" borderId="37" xfId="0" applyFont="1" applyBorder="1" applyAlignment="1">
      <alignment horizontal="center"/>
    </xf>
    <xf numFmtId="0" fontId="29" fillId="0" borderId="38" xfId="0" applyFont="1" applyBorder="1" applyAlignment="1">
      <alignment horizontal="center"/>
    </xf>
    <xf numFmtId="0" fontId="29" fillId="0" borderId="39" xfId="0" applyFont="1" applyBorder="1" applyAlignment="1">
      <alignment horizontal="center"/>
    </xf>
    <xf numFmtId="44" fontId="30" fillId="17" borderId="76" xfId="1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COMPARATIVO</a:t>
            </a:r>
            <a:r>
              <a:rPr lang="pt-BR" b="1" baseline="0">
                <a:solidFill>
                  <a:sysClr val="windowText" lastClr="000000"/>
                </a:solidFill>
              </a:rPr>
              <a:t> </a:t>
            </a:r>
          </a:p>
          <a:p>
            <a:pPr>
              <a:defRPr b="1">
                <a:solidFill>
                  <a:sysClr val="windowText" lastClr="000000"/>
                </a:solidFill>
              </a:defRPr>
            </a:pPr>
            <a:r>
              <a:rPr lang="pt-BR" b="1" baseline="0">
                <a:solidFill>
                  <a:sysClr val="windowText" lastClr="000000"/>
                </a:solidFill>
              </a:rPr>
              <a:t>PREVISTO x REALIZADO</a:t>
            </a:r>
          </a:p>
        </c:rich>
      </c:tx>
      <c:layout>
        <c:manualLayout>
          <c:xMode val="edge"/>
          <c:yMode val="edge"/>
          <c:x val="0.40337189165787268"/>
          <c:y val="1.78571428571428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ACOMPANHAMENTO!$B$31</c:f>
              <c:strCache>
                <c:ptCount val="1"/>
                <c:pt idx="0">
                  <c:v>PREVISTO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ACOMPANHAMENTO!$C$30:$F$30</c:f>
              <c:strCache>
                <c:ptCount val="4"/>
                <c:pt idx="0">
                  <c:v>RH</c:v>
                </c:pt>
                <c:pt idx="1">
                  <c:v>LOGISTICA</c:v>
                </c:pt>
                <c:pt idx="2">
                  <c:v>INSUMO</c:v>
                </c:pt>
                <c:pt idx="3">
                  <c:v>Bolsas; Ajuda de Custo; Capital Semente</c:v>
                </c:pt>
              </c:strCache>
            </c:strRef>
          </c:cat>
          <c:val>
            <c:numRef>
              <c:f>ACOMPANHAMENTO!$C$31:$F$31</c:f>
              <c:numCache>
                <c:formatCode>_("R$"* #,##0.00_);_("R$"* \(#,##0.00\);_("R$"* "-"??_);_(@_)</c:formatCode>
                <c:ptCount val="4"/>
                <c:pt idx="0">
                  <c:v>149650</c:v>
                </c:pt>
                <c:pt idx="1">
                  <c:v>22905</c:v>
                </c:pt>
                <c:pt idx="2">
                  <c:v>18218</c:v>
                </c:pt>
                <c:pt idx="3">
                  <c:v>215200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B8-4C3E-8C72-F03BD1BE6A9E}"/>
            </c:ext>
          </c:extLst>
        </c:ser>
        <c:ser>
          <c:idx val="1"/>
          <c:order val="1"/>
          <c:tx>
            <c:strRef>
              <c:f>ACOMPANHAMENTO!$B$32</c:f>
              <c:strCache>
                <c:ptCount val="1"/>
                <c:pt idx="0">
                  <c:v>REALIZADO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ACOMPANHAMENTO!$C$30:$F$30</c:f>
              <c:strCache>
                <c:ptCount val="4"/>
                <c:pt idx="0">
                  <c:v>RH</c:v>
                </c:pt>
                <c:pt idx="1">
                  <c:v>LOGISTICA</c:v>
                </c:pt>
                <c:pt idx="2">
                  <c:v>INSUMO</c:v>
                </c:pt>
                <c:pt idx="3">
                  <c:v>Bolsas; Ajuda de Custo; Capital Semente</c:v>
                </c:pt>
              </c:strCache>
            </c:strRef>
          </c:cat>
          <c:val>
            <c:numRef>
              <c:f>ACOMPANHAMENTO!$C$32:$F$32</c:f>
              <c:numCache>
                <c:formatCode>_("R$"* #,##0.00_);_("R$"* \(#,##0.00\);_("R$"* "-"??_);_(@_)</c:formatCode>
                <c:ptCount val="4"/>
                <c:pt idx="0">
                  <c:v>121000</c:v>
                </c:pt>
                <c:pt idx="1">
                  <c:v>10000</c:v>
                </c:pt>
                <c:pt idx="2">
                  <c:v>10218</c:v>
                </c:pt>
                <c:pt idx="3">
                  <c:v>55000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B8-4C3E-8C72-F03BD1BE6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94128127"/>
        <c:axId val="1694123807"/>
      </c:barChart>
      <c:catAx>
        <c:axId val="1694128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94123807"/>
        <c:crosses val="autoZero"/>
        <c:auto val="1"/>
        <c:lblAlgn val="ctr"/>
        <c:lblOffset val="100"/>
        <c:noMultiLvlLbl val="0"/>
      </c:catAx>
      <c:valAx>
        <c:axId val="169412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&quot;* #,##0.00_);_(&quot;R$&quot;* \(#,##0.00\);_(&quot;R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941281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2287270</xdr:colOff>
      <xdr:row>26</xdr:row>
      <xdr:rowOff>54610</xdr:rowOff>
    </xdr:from>
    <xdr:to>
      <xdr:col>6</xdr:col>
      <xdr:colOff>1220470</xdr:colOff>
      <xdr:row>47</xdr:row>
      <xdr:rowOff>92710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87BAB5A-5EFF-69F4-7236-74710DEABD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1003"/>
  <sheetViews>
    <sheetView showGridLines="0" topLeftCell="C1" zoomScale="70" zoomScaleNormal="70" workbookViewId="0">
      <selection activeCell="L59" sqref="L59"/>
    </sheetView>
  </sheetViews>
  <sheetFormatPr defaultColWidth="14.453125" defaultRowHeight="14.5" outlineLevelRow="1" x14ac:dyDescent="0.35"/>
  <cols>
    <col min="1" max="1" width="4.81640625" style="32" customWidth="1"/>
    <col min="2" max="2" width="26.81640625" style="32" bestFit="1" customWidth="1"/>
    <col min="3" max="3" width="7.36328125" style="32" bestFit="1" customWidth="1"/>
    <col min="4" max="4" width="23.08984375" style="32" bestFit="1" customWidth="1"/>
    <col min="5" max="5" width="40.36328125" style="32" customWidth="1"/>
    <col min="6" max="6" width="32.90625" style="32" bestFit="1" customWidth="1"/>
    <col min="7" max="7" width="20.90625" style="32" bestFit="1" customWidth="1"/>
    <col min="8" max="8" width="14.81640625" style="32" bestFit="1" customWidth="1"/>
    <col min="9" max="9" width="18.6328125" style="32" bestFit="1" customWidth="1"/>
    <col min="10" max="10" width="17.08984375" style="32" bestFit="1" customWidth="1"/>
    <col min="11" max="11" width="21.81640625" style="32" bestFit="1" customWidth="1"/>
    <col min="12" max="12" width="23" style="32" bestFit="1" customWidth="1"/>
    <col min="13" max="13" width="1.1796875" style="32" customWidth="1"/>
    <col min="14" max="26" width="8.81640625" style="32" customWidth="1"/>
    <col min="27" max="16384" width="14.453125" style="32"/>
  </cols>
  <sheetData>
    <row r="1" spans="1:26" s="9" customFormat="1" ht="34.5" thickTop="1" thickBot="1" x14ac:dyDescent="0.4">
      <c r="A1" s="11"/>
      <c r="B1" s="187" t="s">
        <v>73</v>
      </c>
      <c r="C1" s="188"/>
      <c r="D1" s="188"/>
      <c r="E1" s="188"/>
      <c r="F1" s="188"/>
      <c r="G1" s="188"/>
      <c r="H1" s="188"/>
      <c r="I1" s="188"/>
      <c r="J1" s="188"/>
      <c r="K1" s="188"/>
      <c r="L1" s="189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22" thickTop="1" thickBot="1" x14ac:dyDescent="0.4">
      <c r="A2" s="1"/>
      <c r="B2" s="58" t="s">
        <v>3</v>
      </c>
      <c r="C2" s="151"/>
      <c r="D2" s="152"/>
      <c r="E2" s="153"/>
      <c r="F2" s="59" t="s">
        <v>4</v>
      </c>
      <c r="G2" s="60"/>
      <c r="H2" s="34"/>
      <c r="I2" s="154" t="s">
        <v>5</v>
      </c>
      <c r="J2" s="155"/>
      <c r="K2" s="155"/>
      <c r="L2" s="15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.5" thickTop="1" x14ac:dyDescent="0.35">
      <c r="A3" s="1"/>
      <c r="B3" s="61" t="s">
        <v>6</v>
      </c>
      <c r="C3" s="157"/>
      <c r="D3" s="158"/>
      <c r="E3" s="158"/>
      <c r="F3" s="158"/>
      <c r="G3" s="159"/>
      <c r="H3" s="1"/>
      <c r="I3" s="147" t="s">
        <v>0</v>
      </c>
      <c r="J3" s="148"/>
      <c r="K3" s="149">
        <f>L24</f>
        <v>149650</v>
      </c>
      <c r="L3" s="15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5" x14ac:dyDescent="0.35">
      <c r="A4" s="1"/>
      <c r="B4" s="128" t="s">
        <v>7</v>
      </c>
      <c r="C4" s="131"/>
      <c r="D4" s="132"/>
      <c r="E4" s="132"/>
      <c r="F4" s="132"/>
      <c r="G4" s="133"/>
      <c r="H4" s="1"/>
      <c r="I4" s="147" t="s">
        <v>1</v>
      </c>
      <c r="J4" s="148"/>
      <c r="K4" s="149">
        <f>L32</f>
        <v>22905</v>
      </c>
      <c r="L4" s="150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5" x14ac:dyDescent="0.35">
      <c r="A5" s="1"/>
      <c r="B5" s="129"/>
      <c r="C5" s="134"/>
      <c r="D5" s="135"/>
      <c r="E5" s="135"/>
      <c r="F5" s="135"/>
      <c r="G5" s="136"/>
      <c r="H5" s="1"/>
      <c r="I5" s="147" t="s">
        <v>2</v>
      </c>
      <c r="J5" s="148"/>
      <c r="K5" s="149">
        <f>L48</f>
        <v>18218</v>
      </c>
      <c r="L5" s="150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5" x14ac:dyDescent="0.35">
      <c r="A6" s="1"/>
      <c r="B6" s="129"/>
      <c r="C6" s="134"/>
      <c r="D6" s="135"/>
      <c r="E6" s="135"/>
      <c r="F6" s="135"/>
      <c r="G6" s="136"/>
      <c r="H6" s="1"/>
      <c r="I6" s="147" t="s">
        <v>84</v>
      </c>
      <c r="J6" s="148"/>
      <c r="K6" s="149">
        <f>L56</f>
        <v>215200</v>
      </c>
      <c r="L6" s="150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5" x14ac:dyDescent="0.35">
      <c r="A7" s="1"/>
      <c r="B7" s="129"/>
      <c r="C7" s="134"/>
      <c r="D7" s="135"/>
      <c r="E7" s="135"/>
      <c r="F7" s="135"/>
      <c r="G7" s="136"/>
      <c r="H7" s="1"/>
      <c r="I7" s="147" t="s">
        <v>8</v>
      </c>
      <c r="J7" s="148"/>
      <c r="K7" s="149">
        <f>K63</f>
        <v>40597.300000000003</v>
      </c>
      <c r="L7" s="150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5" x14ac:dyDescent="0.35">
      <c r="A8" s="1"/>
      <c r="B8" s="130"/>
      <c r="C8" s="137"/>
      <c r="D8" s="138"/>
      <c r="E8" s="138"/>
      <c r="F8" s="138"/>
      <c r="G8" s="139"/>
      <c r="H8" s="1"/>
      <c r="I8" s="147" t="s">
        <v>9</v>
      </c>
      <c r="J8" s="148"/>
      <c r="K8" s="149">
        <f>K71</f>
        <v>0</v>
      </c>
      <c r="L8" s="15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.5" thickBot="1" x14ac:dyDescent="0.4">
      <c r="A9" s="1"/>
      <c r="B9" s="62" t="s">
        <v>10</v>
      </c>
      <c r="C9" s="140"/>
      <c r="D9" s="141"/>
      <c r="E9" s="141"/>
      <c r="F9" s="141"/>
      <c r="G9" s="142"/>
      <c r="H9" s="1"/>
      <c r="I9" s="143" t="s">
        <v>11</v>
      </c>
      <c r="J9" s="144"/>
      <c r="K9" s="145">
        <f>SUM(K3:K8)</f>
        <v>446570.3</v>
      </c>
      <c r="L9" s="146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9.5" thickTop="1" thickBot="1" x14ac:dyDescent="0.4">
      <c r="A10" s="1"/>
      <c r="B10" s="10"/>
      <c r="C10" s="10"/>
      <c r="D10" s="10"/>
      <c r="E10" s="10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" thickBot="1" x14ac:dyDescent="0.4">
      <c r="A11" s="1"/>
      <c r="B11" s="160" t="s">
        <v>0</v>
      </c>
      <c r="C11" s="161"/>
      <c r="D11" s="161"/>
      <c r="E11" s="161"/>
      <c r="F11" s="161"/>
      <c r="G11" s="161"/>
      <c r="H11" s="161"/>
      <c r="I11" s="161"/>
      <c r="J11" s="161"/>
      <c r="K11" s="161"/>
      <c r="L11" s="16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" outlineLevel="1" x14ac:dyDescent="0.35">
      <c r="A12" s="1"/>
      <c r="B12" s="19" t="s">
        <v>12</v>
      </c>
      <c r="C12" s="20" t="s">
        <v>13</v>
      </c>
      <c r="D12" s="20" t="s">
        <v>14</v>
      </c>
      <c r="E12" s="20" t="s">
        <v>15</v>
      </c>
      <c r="F12" s="20" t="s">
        <v>16</v>
      </c>
      <c r="G12" s="20" t="s">
        <v>17</v>
      </c>
      <c r="H12" s="21" t="s">
        <v>18</v>
      </c>
      <c r="I12" s="21" t="s">
        <v>19</v>
      </c>
      <c r="J12" s="22" t="s">
        <v>20</v>
      </c>
      <c r="K12" s="23" t="s">
        <v>21</v>
      </c>
      <c r="L12" s="24" t="s">
        <v>22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7" outlineLevel="1" x14ac:dyDescent="0.35">
      <c r="A13" s="2"/>
      <c r="B13" s="25" t="s">
        <v>23</v>
      </c>
      <c r="C13" s="14"/>
      <c r="D13" s="15">
        <v>1</v>
      </c>
      <c r="E13" s="14"/>
      <c r="F13" s="14" t="s">
        <v>24</v>
      </c>
      <c r="G13" s="16" t="s">
        <v>25</v>
      </c>
      <c r="H13" s="26">
        <v>250</v>
      </c>
      <c r="I13" s="27">
        <v>125</v>
      </c>
      <c r="J13" s="28">
        <f t="shared" ref="J13:J23" si="0">I13*H13</f>
        <v>31250</v>
      </c>
      <c r="K13" s="17">
        <v>0</v>
      </c>
      <c r="L13" s="18">
        <f t="shared" ref="L13:L23" si="1">J13+K13</f>
        <v>31250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7" outlineLevel="1" x14ac:dyDescent="0.35">
      <c r="A14" s="2"/>
      <c r="B14" s="25" t="s">
        <v>26</v>
      </c>
      <c r="C14" s="14"/>
      <c r="D14" s="15">
        <v>1</v>
      </c>
      <c r="E14" s="14"/>
      <c r="F14" s="14" t="s">
        <v>27</v>
      </c>
      <c r="G14" s="16" t="s">
        <v>25</v>
      </c>
      <c r="H14" s="15">
        <v>200</v>
      </c>
      <c r="I14" s="27">
        <v>50</v>
      </c>
      <c r="J14" s="28">
        <f t="shared" si="0"/>
        <v>10000</v>
      </c>
      <c r="K14" s="17">
        <v>0</v>
      </c>
      <c r="L14" s="18">
        <f t="shared" si="1"/>
        <v>10000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7" outlineLevel="1" x14ac:dyDescent="0.35">
      <c r="A15" s="2"/>
      <c r="B15" s="25" t="s">
        <v>74</v>
      </c>
      <c r="C15" s="14"/>
      <c r="D15" s="15">
        <v>1</v>
      </c>
      <c r="E15" s="14"/>
      <c r="F15" s="14" t="s">
        <v>27</v>
      </c>
      <c r="G15" s="16" t="s">
        <v>25</v>
      </c>
      <c r="H15" s="15">
        <v>52</v>
      </c>
      <c r="I15" s="27">
        <v>50</v>
      </c>
      <c r="J15" s="28">
        <f t="shared" si="0"/>
        <v>2600</v>
      </c>
      <c r="K15" s="17">
        <v>0</v>
      </c>
      <c r="L15" s="18">
        <f t="shared" si="1"/>
        <v>2600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7" outlineLevel="1" x14ac:dyDescent="0.35">
      <c r="A16" s="2"/>
      <c r="B16" s="25" t="s">
        <v>28</v>
      </c>
      <c r="C16" s="14"/>
      <c r="D16" s="15">
        <v>3</v>
      </c>
      <c r="E16" s="14"/>
      <c r="F16" s="14" t="s">
        <v>24</v>
      </c>
      <c r="G16" s="16" t="s">
        <v>25</v>
      </c>
      <c r="H16" s="26">
        <v>140</v>
      </c>
      <c r="I16" s="27">
        <v>90</v>
      </c>
      <c r="J16" s="28">
        <f t="shared" si="0"/>
        <v>12600</v>
      </c>
      <c r="K16" s="17">
        <v>0</v>
      </c>
      <c r="L16" s="18">
        <f t="shared" si="1"/>
        <v>12600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7" outlineLevel="1" x14ac:dyDescent="0.35">
      <c r="A17" s="2"/>
      <c r="B17" s="25" t="s">
        <v>28</v>
      </c>
      <c r="C17" s="14"/>
      <c r="D17" s="15">
        <v>2</v>
      </c>
      <c r="E17" s="14"/>
      <c r="F17" s="14" t="s">
        <v>24</v>
      </c>
      <c r="G17" s="16" t="s">
        <v>25</v>
      </c>
      <c r="H17" s="26">
        <v>636</v>
      </c>
      <c r="I17" s="27">
        <v>90</v>
      </c>
      <c r="J17" s="28">
        <f t="shared" si="0"/>
        <v>57240</v>
      </c>
      <c r="K17" s="17">
        <v>0</v>
      </c>
      <c r="L17" s="18">
        <f t="shared" si="1"/>
        <v>57240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7" outlineLevel="1" x14ac:dyDescent="0.35">
      <c r="A18" s="2"/>
      <c r="B18" s="25" t="s">
        <v>28</v>
      </c>
      <c r="C18" s="14"/>
      <c r="D18" s="15">
        <v>3</v>
      </c>
      <c r="E18" s="14"/>
      <c r="F18" s="14" t="s">
        <v>24</v>
      </c>
      <c r="G18" s="16" t="s">
        <v>25</v>
      </c>
      <c r="H18" s="26">
        <v>158</v>
      </c>
      <c r="I18" s="27">
        <v>90</v>
      </c>
      <c r="J18" s="28">
        <f t="shared" si="0"/>
        <v>14220</v>
      </c>
      <c r="K18" s="17">
        <v>0</v>
      </c>
      <c r="L18" s="18">
        <f t="shared" si="1"/>
        <v>14220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7" outlineLevel="1" x14ac:dyDescent="0.35">
      <c r="A19" s="2"/>
      <c r="B19" s="25" t="s">
        <v>28</v>
      </c>
      <c r="C19" s="14"/>
      <c r="D19" s="15">
        <v>2</v>
      </c>
      <c r="E19" s="14"/>
      <c r="F19" s="14" t="s">
        <v>24</v>
      </c>
      <c r="G19" s="16" t="s">
        <v>25</v>
      </c>
      <c r="H19" s="15">
        <v>66</v>
      </c>
      <c r="I19" s="27">
        <v>90</v>
      </c>
      <c r="J19" s="28">
        <f t="shared" si="0"/>
        <v>5940</v>
      </c>
      <c r="K19" s="17">
        <v>0</v>
      </c>
      <c r="L19" s="18">
        <f t="shared" si="1"/>
        <v>5940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7" outlineLevel="1" x14ac:dyDescent="0.35">
      <c r="A20" s="2"/>
      <c r="B20" s="25" t="s">
        <v>29</v>
      </c>
      <c r="C20" s="14"/>
      <c r="D20" s="15">
        <v>2</v>
      </c>
      <c r="E20" s="14"/>
      <c r="F20" s="14" t="s">
        <v>24</v>
      </c>
      <c r="G20" s="16" t="s">
        <v>25</v>
      </c>
      <c r="H20" s="15">
        <v>70</v>
      </c>
      <c r="I20" s="27">
        <v>110</v>
      </c>
      <c r="J20" s="28">
        <f t="shared" si="0"/>
        <v>7700</v>
      </c>
      <c r="K20" s="17">
        <v>0</v>
      </c>
      <c r="L20" s="18">
        <f t="shared" si="1"/>
        <v>7700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7" outlineLevel="1" x14ac:dyDescent="0.35">
      <c r="A21" s="2"/>
      <c r="B21" s="25" t="s">
        <v>28</v>
      </c>
      <c r="C21" s="14"/>
      <c r="D21" s="15">
        <v>2</v>
      </c>
      <c r="E21" s="14"/>
      <c r="F21" s="14" t="s">
        <v>24</v>
      </c>
      <c r="G21" s="16" t="s">
        <v>25</v>
      </c>
      <c r="H21" s="26">
        <v>90</v>
      </c>
      <c r="I21" s="27">
        <v>90</v>
      </c>
      <c r="J21" s="28">
        <f t="shared" si="0"/>
        <v>8100</v>
      </c>
      <c r="K21" s="17">
        <v>0</v>
      </c>
      <c r="L21" s="18">
        <f t="shared" si="1"/>
        <v>8100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7" outlineLevel="1" x14ac:dyDescent="0.35">
      <c r="A22" s="2"/>
      <c r="B22" s="25"/>
      <c r="C22" s="14"/>
      <c r="D22" s="15"/>
      <c r="E22" s="14"/>
      <c r="F22" s="14"/>
      <c r="G22" s="16" t="s">
        <v>25</v>
      </c>
      <c r="H22" s="15"/>
      <c r="I22" s="27">
        <v>0</v>
      </c>
      <c r="J22" s="28">
        <f t="shared" si="0"/>
        <v>0</v>
      </c>
      <c r="K22" s="17">
        <v>0</v>
      </c>
      <c r="L22" s="18">
        <f t="shared" si="1"/>
        <v>0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7.5" outlineLevel="1" thickBot="1" x14ac:dyDescent="0.4">
      <c r="A23" s="2"/>
      <c r="B23" s="35"/>
      <c r="C23" s="36"/>
      <c r="D23" s="37"/>
      <c r="E23" s="36"/>
      <c r="F23" s="36"/>
      <c r="G23" s="38" t="s">
        <v>25</v>
      </c>
      <c r="H23" s="37"/>
      <c r="I23" s="39">
        <v>0</v>
      </c>
      <c r="J23" s="40">
        <f t="shared" si="0"/>
        <v>0</v>
      </c>
      <c r="K23" s="41">
        <v>0</v>
      </c>
      <c r="L23" s="18">
        <f t="shared" si="1"/>
        <v>0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s="33" customFormat="1" ht="17.5" thickBot="1" x14ac:dyDescent="0.4">
      <c r="A24" s="12"/>
      <c r="B24" s="42" t="s">
        <v>30</v>
      </c>
      <c r="C24" s="43"/>
      <c r="D24" s="43"/>
      <c r="E24" s="43"/>
      <c r="F24" s="43"/>
      <c r="G24" s="43"/>
      <c r="H24" s="43"/>
      <c r="I24" s="43"/>
      <c r="J24" s="44">
        <f>SUM(J13:J23)</f>
        <v>149650</v>
      </c>
      <c r="K24" s="44">
        <f>SUM(K13:K23)</f>
        <v>0</v>
      </c>
      <c r="L24" s="46">
        <f>SUM(L13:L23)</f>
        <v>149650</v>
      </c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" thickBot="1" x14ac:dyDescent="0.4">
      <c r="A25" s="1"/>
      <c r="B25" s="163"/>
      <c r="C25" s="164"/>
      <c r="D25" s="8"/>
      <c r="E25" s="8"/>
      <c r="F25" s="8"/>
      <c r="G25" s="8"/>
      <c r="H25" s="8"/>
      <c r="I25" s="8"/>
      <c r="J25" s="8"/>
      <c r="K25" s="8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" thickBot="1" x14ac:dyDescent="0.4">
      <c r="A26" s="1"/>
      <c r="B26" s="160" t="s">
        <v>1</v>
      </c>
      <c r="C26" s="161"/>
      <c r="D26" s="161"/>
      <c r="E26" s="161"/>
      <c r="F26" s="161"/>
      <c r="G26" s="161"/>
      <c r="H26" s="161"/>
      <c r="I26" s="161"/>
      <c r="J26" s="161"/>
      <c r="K26" s="161"/>
      <c r="L26" s="16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51" outlineLevel="1" x14ac:dyDescent="0.35">
      <c r="A27" s="1"/>
      <c r="B27" s="19" t="s">
        <v>31</v>
      </c>
      <c r="C27" s="168" t="s">
        <v>32</v>
      </c>
      <c r="D27" s="169"/>
      <c r="E27" s="20" t="s">
        <v>33</v>
      </c>
      <c r="F27" s="21" t="s">
        <v>34</v>
      </c>
      <c r="G27" s="21" t="s">
        <v>35</v>
      </c>
      <c r="H27" s="21" t="s">
        <v>36</v>
      </c>
      <c r="I27" s="20" t="s">
        <v>17</v>
      </c>
      <c r="J27" s="21" t="s">
        <v>37</v>
      </c>
      <c r="K27" s="29" t="s">
        <v>38</v>
      </c>
      <c r="L27" s="22" t="s">
        <v>39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7" outlineLevel="1" x14ac:dyDescent="0.35">
      <c r="A28" s="1"/>
      <c r="B28" s="14" t="s">
        <v>72</v>
      </c>
      <c r="C28" s="170"/>
      <c r="D28" s="171"/>
      <c r="E28" s="14" t="s">
        <v>40</v>
      </c>
      <c r="F28" s="15">
        <v>5</v>
      </c>
      <c r="G28" s="15">
        <v>6</v>
      </c>
      <c r="H28" s="15">
        <v>2</v>
      </c>
      <c r="I28" s="16" t="s">
        <v>41</v>
      </c>
      <c r="J28" s="15">
        <v>5</v>
      </c>
      <c r="K28" s="17">
        <v>2571</v>
      </c>
      <c r="L28" s="18">
        <f t="shared" ref="L28:L31" si="2">K28*J28</f>
        <v>12855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7" outlineLevel="1" x14ac:dyDescent="0.35">
      <c r="A29" s="1"/>
      <c r="B29" s="14" t="s">
        <v>42</v>
      </c>
      <c r="C29" s="170"/>
      <c r="D29" s="172"/>
      <c r="E29" s="14" t="s">
        <v>40</v>
      </c>
      <c r="F29" s="15">
        <v>5</v>
      </c>
      <c r="G29" s="15">
        <v>6</v>
      </c>
      <c r="H29" s="15">
        <v>2</v>
      </c>
      <c r="I29" s="16" t="s">
        <v>43</v>
      </c>
      <c r="J29" s="15">
        <v>10</v>
      </c>
      <c r="K29" s="17">
        <v>155</v>
      </c>
      <c r="L29" s="18">
        <f t="shared" si="2"/>
        <v>1550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7" outlineLevel="1" x14ac:dyDescent="0.35">
      <c r="A30" s="1"/>
      <c r="B30" s="14" t="s">
        <v>44</v>
      </c>
      <c r="C30" s="170"/>
      <c r="D30" s="172"/>
      <c r="E30" s="14" t="s">
        <v>40</v>
      </c>
      <c r="F30" s="15">
        <v>5</v>
      </c>
      <c r="G30" s="15">
        <v>6</v>
      </c>
      <c r="H30" s="15">
        <v>2</v>
      </c>
      <c r="I30" s="16" t="s">
        <v>43</v>
      </c>
      <c r="J30" s="15">
        <v>50</v>
      </c>
      <c r="K30" s="17">
        <v>170</v>
      </c>
      <c r="L30" s="18">
        <f t="shared" si="2"/>
        <v>8500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7.5" outlineLevel="1" thickBot="1" x14ac:dyDescent="0.4">
      <c r="A31" s="1"/>
      <c r="B31" s="36"/>
      <c r="C31" s="41"/>
      <c r="D31" s="45"/>
      <c r="E31" s="36"/>
      <c r="F31" s="37"/>
      <c r="G31" s="37"/>
      <c r="H31" s="37"/>
      <c r="I31" s="38"/>
      <c r="J31" s="37"/>
      <c r="K31" s="41">
        <v>0</v>
      </c>
      <c r="L31" s="18">
        <f t="shared" si="2"/>
        <v>0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s="33" customFormat="1" ht="17.5" thickBot="1" x14ac:dyDescent="0.4">
      <c r="A32" s="12"/>
      <c r="B32" s="42" t="s">
        <v>30</v>
      </c>
      <c r="C32" s="42"/>
      <c r="D32" s="42"/>
      <c r="E32" s="42"/>
      <c r="F32" s="43"/>
      <c r="G32" s="43"/>
      <c r="H32" s="43"/>
      <c r="I32" s="43"/>
      <c r="J32" s="43">
        <f t="shared" ref="J32:K32" si="3">SUM(J28:J31)</f>
        <v>65</v>
      </c>
      <c r="K32" s="44">
        <f t="shared" si="3"/>
        <v>2896</v>
      </c>
      <c r="L32" s="46">
        <f>SUM(L28:L31)</f>
        <v>22905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" thickBot="1" x14ac:dyDescent="0.4">
      <c r="A33" s="1"/>
      <c r="B33" s="8"/>
      <c r="C33" s="8"/>
      <c r="D33" s="8"/>
      <c r="E33" s="8"/>
      <c r="F33" s="8"/>
      <c r="G33" s="8"/>
      <c r="H33" s="8"/>
      <c r="I33" s="8"/>
      <c r="J33" s="8"/>
      <c r="K33" s="8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" thickBot="1" x14ac:dyDescent="0.4">
      <c r="A34" s="1"/>
      <c r="B34" s="160" t="s">
        <v>2</v>
      </c>
      <c r="C34" s="161"/>
      <c r="D34" s="161"/>
      <c r="E34" s="161"/>
      <c r="F34" s="161"/>
      <c r="G34" s="161"/>
      <c r="H34" s="161"/>
      <c r="I34" s="161"/>
      <c r="J34" s="161"/>
      <c r="K34" s="161"/>
      <c r="L34" s="16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7" outlineLevel="1" x14ac:dyDescent="0.35">
      <c r="A35" s="1"/>
      <c r="B35" s="19" t="s">
        <v>31</v>
      </c>
      <c r="C35" s="168" t="s">
        <v>32</v>
      </c>
      <c r="D35" s="169"/>
      <c r="E35" s="173" t="s">
        <v>45</v>
      </c>
      <c r="F35" s="174"/>
      <c r="G35" s="174"/>
      <c r="H35" s="175"/>
      <c r="I35" s="20" t="s">
        <v>17</v>
      </c>
      <c r="J35" s="21" t="s">
        <v>37</v>
      </c>
      <c r="K35" s="29" t="s">
        <v>38</v>
      </c>
      <c r="L35" s="22" t="s">
        <v>39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4" outlineLevel="1" x14ac:dyDescent="0.35">
      <c r="A36" s="1"/>
      <c r="B36" s="14" t="s">
        <v>46</v>
      </c>
      <c r="C36" s="170" t="s">
        <v>47</v>
      </c>
      <c r="D36" s="172"/>
      <c r="E36" s="14" t="s">
        <v>48</v>
      </c>
      <c r="F36" s="15"/>
      <c r="G36" s="15"/>
      <c r="H36" s="15"/>
      <c r="I36" s="16" t="s">
        <v>17</v>
      </c>
      <c r="J36" s="15">
        <v>615</v>
      </c>
      <c r="K36" s="17">
        <v>0.4</v>
      </c>
      <c r="L36" s="18">
        <f t="shared" ref="L36:L47" si="4">K36*J36</f>
        <v>246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7" outlineLevel="1" x14ac:dyDescent="0.35">
      <c r="A37" s="1"/>
      <c r="B37" s="14" t="s">
        <v>46</v>
      </c>
      <c r="C37" s="170" t="s">
        <v>49</v>
      </c>
      <c r="D37" s="172"/>
      <c r="E37" s="14" t="s">
        <v>50</v>
      </c>
      <c r="F37" s="15"/>
      <c r="G37" s="15"/>
      <c r="H37" s="15"/>
      <c r="I37" s="16" t="s">
        <v>17</v>
      </c>
      <c r="J37" s="15">
        <v>94</v>
      </c>
      <c r="K37" s="17">
        <v>8</v>
      </c>
      <c r="L37" s="18">
        <f t="shared" si="4"/>
        <v>752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7" outlineLevel="1" x14ac:dyDescent="0.35">
      <c r="A38" s="1"/>
      <c r="B38" s="14" t="s">
        <v>46</v>
      </c>
      <c r="C38" s="170" t="s">
        <v>51</v>
      </c>
      <c r="D38" s="172"/>
      <c r="E38" s="14" t="s">
        <v>40</v>
      </c>
      <c r="F38" s="15"/>
      <c r="G38" s="15"/>
      <c r="H38" s="15"/>
      <c r="I38" s="16" t="s">
        <v>17</v>
      </c>
      <c r="J38" s="15">
        <v>12</v>
      </c>
      <c r="K38" s="17">
        <v>15</v>
      </c>
      <c r="L38" s="18">
        <f t="shared" si="4"/>
        <v>180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4" outlineLevel="1" x14ac:dyDescent="0.35">
      <c r="A39" s="1"/>
      <c r="B39" s="14" t="s">
        <v>46</v>
      </c>
      <c r="C39" s="170" t="s">
        <v>52</v>
      </c>
      <c r="D39" s="172"/>
      <c r="E39" s="14" t="s">
        <v>53</v>
      </c>
      <c r="F39" s="15"/>
      <c r="G39" s="15"/>
      <c r="H39" s="15"/>
      <c r="I39" s="16" t="s">
        <v>17</v>
      </c>
      <c r="J39" s="15">
        <v>500</v>
      </c>
      <c r="K39" s="17">
        <v>3.5</v>
      </c>
      <c r="L39" s="18">
        <f t="shared" si="4"/>
        <v>1750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4" outlineLevel="1" x14ac:dyDescent="0.35">
      <c r="A40" s="1"/>
      <c r="B40" s="14" t="s">
        <v>46</v>
      </c>
      <c r="C40" s="170" t="s">
        <v>54</v>
      </c>
      <c r="D40" s="172"/>
      <c r="E40" s="14" t="s">
        <v>53</v>
      </c>
      <c r="F40" s="15"/>
      <c r="G40" s="15"/>
      <c r="H40" s="15"/>
      <c r="I40" s="16" t="s">
        <v>17</v>
      </c>
      <c r="J40" s="15">
        <v>3000</v>
      </c>
      <c r="K40" s="17">
        <v>1.5</v>
      </c>
      <c r="L40" s="18">
        <f t="shared" si="4"/>
        <v>4500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4" outlineLevel="1" x14ac:dyDescent="0.35">
      <c r="A41" s="1"/>
      <c r="B41" s="14" t="s">
        <v>46</v>
      </c>
      <c r="C41" s="170" t="s">
        <v>55</v>
      </c>
      <c r="D41" s="172"/>
      <c r="E41" s="14" t="s">
        <v>53</v>
      </c>
      <c r="F41" s="15"/>
      <c r="G41" s="15"/>
      <c r="H41" s="15"/>
      <c r="I41" s="16" t="s">
        <v>17</v>
      </c>
      <c r="J41" s="15">
        <v>10</v>
      </c>
      <c r="K41" s="17">
        <v>500</v>
      </c>
      <c r="L41" s="18">
        <f t="shared" si="4"/>
        <v>5000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4" outlineLevel="1" x14ac:dyDescent="0.35">
      <c r="A42" s="1"/>
      <c r="B42" s="14" t="s">
        <v>46</v>
      </c>
      <c r="C42" s="170" t="s">
        <v>56</v>
      </c>
      <c r="D42" s="172"/>
      <c r="E42" s="14" t="s">
        <v>57</v>
      </c>
      <c r="F42" s="15"/>
      <c r="G42" s="15"/>
      <c r="H42" s="15"/>
      <c r="I42" s="16" t="s">
        <v>17</v>
      </c>
      <c r="J42" s="15">
        <v>400</v>
      </c>
      <c r="K42" s="17">
        <v>3.5</v>
      </c>
      <c r="L42" s="18">
        <f t="shared" si="4"/>
        <v>1400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7" outlineLevel="1" x14ac:dyDescent="0.35">
      <c r="A43" s="1"/>
      <c r="B43" s="14" t="s">
        <v>58</v>
      </c>
      <c r="C43" s="170" t="s">
        <v>59</v>
      </c>
      <c r="D43" s="172"/>
      <c r="E43" s="14" t="s">
        <v>40</v>
      </c>
      <c r="F43" s="15"/>
      <c r="G43" s="15"/>
      <c r="H43" s="15"/>
      <c r="I43" s="16" t="s">
        <v>60</v>
      </c>
      <c r="J43" s="15">
        <v>5</v>
      </c>
      <c r="K43" s="17">
        <v>350</v>
      </c>
      <c r="L43" s="18">
        <f t="shared" si="4"/>
        <v>1750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7" outlineLevel="1" x14ac:dyDescent="0.35">
      <c r="A44" s="1"/>
      <c r="B44" s="14" t="s">
        <v>61</v>
      </c>
      <c r="C44" s="170" t="s">
        <v>62</v>
      </c>
      <c r="D44" s="172"/>
      <c r="E44" s="14" t="s">
        <v>63</v>
      </c>
      <c r="F44" s="15"/>
      <c r="G44" s="15"/>
      <c r="H44" s="15"/>
      <c r="I44" s="16" t="s">
        <v>64</v>
      </c>
      <c r="J44" s="15">
        <v>12</v>
      </c>
      <c r="K44" s="17">
        <v>220</v>
      </c>
      <c r="L44" s="18">
        <f t="shared" si="4"/>
        <v>2640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7" outlineLevel="1" x14ac:dyDescent="0.35">
      <c r="A45" s="1"/>
      <c r="B45" s="14"/>
      <c r="C45" s="170"/>
      <c r="D45" s="172"/>
      <c r="E45" s="14"/>
      <c r="F45" s="15"/>
      <c r="G45" s="15"/>
      <c r="H45" s="15"/>
      <c r="I45" s="16"/>
      <c r="J45" s="15"/>
      <c r="K45" s="17">
        <v>0</v>
      </c>
      <c r="L45" s="18">
        <f t="shared" si="4"/>
        <v>0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7" outlineLevel="1" x14ac:dyDescent="0.35">
      <c r="A46" s="1"/>
      <c r="B46" s="14"/>
      <c r="C46" s="170"/>
      <c r="D46" s="172"/>
      <c r="E46" s="14"/>
      <c r="F46" s="15"/>
      <c r="G46" s="15"/>
      <c r="H46" s="15"/>
      <c r="I46" s="16"/>
      <c r="J46" s="15"/>
      <c r="K46" s="17">
        <v>0</v>
      </c>
      <c r="L46" s="18">
        <f t="shared" si="4"/>
        <v>0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7.5" outlineLevel="1" thickBot="1" x14ac:dyDescent="0.4">
      <c r="A47" s="1"/>
      <c r="B47" s="36"/>
      <c r="C47" s="176"/>
      <c r="D47" s="177"/>
      <c r="E47" s="36"/>
      <c r="F47" s="37"/>
      <c r="G47" s="37"/>
      <c r="H47" s="37"/>
      <c r="I47" s="38"/>
      <c r="J47" s="37"/>
      <c r="K47" s="41">
        <v>0</v>
      </c>
      <c r="L47" s="18">
        <f t="shared" si="4"/>
        <v>0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s="33" customFormat="1" ht="17.5" thickBot="1" x14ac:dyDescent="0.4">
      <c r="A48" s="12"/>
      <c r="B48" s="42" t="s">
        <v>30</v>
      </c>
      <c r="C48" s="42"/>
      <c r="D48" s="42"/>
      <c r="E48" s="42"/>
      <c r="F48" s="42"/>
      <c r="G48" s="42"/>
      <c r="H48" s="42"/>
      <c r="I48" s="42"/>
      <c r="J48" s="43">
        <f>SUM(J36:J47)</f>
        <v>4648</v>
      </c>
      <c r="K48" s="44">
        <f>SUM(K36:K47)</f>
        <v>1101.9000000000001</v>
      </c>
      <c r="L48" s="46">
        <f>SUM(L36:L47)</f>
        <v>18218</v>
      </c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" thickBot="1" x14ac:dyDescent="0.4">
      <c r="A49" s="1"/>
      <c r="B49" s="3"/>
      <c r="C49" s="3"/>
      <c r="D49" s="3"/>
      <c r="E49" s="3"/>
      <c r="F49" s="3"/>
      <c r="G49" s="3"/>
      <c r="H49" s="3"/>
      <c r="I49" s="3"/>
      <c r="J49" s="3"/>
      <c r="K49" s="3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4" thickBot="1" x14ac:dyDescent="0.4">
      <c r="A50" s="1"/>
      <c r="B50" s="160" t="s">
        <v>75</v>
      </c>
      <c r="C50" s="161"/>
      <c r="D50" s="161"/>
      <c r="E50" s="161"/>
      <c r="F50" s="161"/>
      <c r="G50" s="161"/>
      <c r="H50" s="161"/>
      <c r="I50" s="161"/>
      <c r="J50" s="161"/>
      <c r="K50" s="161"/>
      <c r="L50" s="16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7" outlineLevel="1" x14ac:dyDescent="0.35">
      <c r="A51" s="1"/>
      <c r="B51" s="19" t="s">
        <v>31</v>
      </c>
      <c r="C51" s="168" t="s">
        <v>32</v>
      </c>
      <c r="D51" s="169"/>
      <c r="E51" s="173" t="s">
        <v>45</v>
      </c>
      <c r="F51" s="174"/>
      <c r="G51" s="174"/>
      <c r="H51" s="175"/>
      <c r="I51" s="20" t="s">
        <v>17</v>
      </c>
      <c r="J51" s="21" t="s">
        <v>37</v>
      </c>
      <c r="K51" s="29" t="s">
        <v>38</v>
      </c>
      <c r="L51" s="22" t="s">
        <v>39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7" outlineLevel="1" x14ac:dyDescent="0.35">
      <c r="A52" s="1"/>
      <c r="B52" s="14" t="s">
        <v>76</v>
      </c>
      <c r="C52" s="170" t="s">
        <v>79</v>
      </c>
      <c r="D52" s="172"/>
      <c r="E52" s="14" t="s">
        <v>82</v>
      </c>
      <c r="F52" s="15"/>
      <c r="G52" s="15"/>
      <c r="H52" s="15"/>
      <c r="I52" s="16" t="s">
        <v>17</v>
      </c>
      <c r="J52" s="15">
        <v>32</v>
      </c>
      <c r="K52" s="17">
        <v>1600</v>
      </c>
      <c r="L52" s="18">
        <f t="shared" ref="L52:L55" si="5">K52*J52</f>
        <v>51200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7" outlineLevel="1" x14ac:dyDescent="0.35">
      <c r="A53" s="1"/>
      <c r="B53" s="14" t="s">
        <v>77</v>
      </c>
      <c r="C53" s="170" t="s">
        <v>80</v>
      </c>
      <c r="D53" s="172"/>
      <c r="E53" s="14" t="s">
        <v>82</v>
      </c>
      <c r="F53" s="15"/>
      <c r="G53" s="15"/>
      <c r="H53" s="15"/>
      <c r="I53" s="16" t="s">
        <v>17</v>
      </c>
      <c r="J53" s="15">
        <v>20</v>
      </c>
      <c r="K53" s="17">
        <v>700</v>
      </c>
      <c r="L53" s="18">
        <f t="shared" si="5"/>
        <v>14000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4" outlineLevel="1" x14ac:dyDescent="0.35">
      <c r="A54" s="1"/>
      <c r="B54" s="14" t="s">
        <v>78</v>
      </c>
      <c r="C54" s="170" t="s">
        <v>81</v>
      </c>
      <c r="D54" s="172"/>
      <c r="E54" s="14" t="s">
        <v>83</v>
      </c>
      <c r="F54" s="15"/>
      <c r="G54" s="15"/>
      <c r="H54" s="15"/>
      <c r="I54" s="16" t="s">
        <v>17</v>
      </c>
      <c r="J54" s="15">
        <v>15</v>
      </c>
      <c r="K54" s="17">
        <v>10000</v>
      </c>
      <c r="L54" s="18">
        <f t="shared" si="5"/>
        <v>150000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7.5" outlineLevel="1" thickBot="1" x14ac:dyDescent="0.4">
      <c r="A55" s="1"/>
      <c r="B55" s="36"/>
      <c r="C55" s="176"/>
      <c r="D55" s="177"/>
      <c r="E55" s="36"/>
      <c r="F55" s="37"/>
      <c r="G55" s="37"/>
      <c r="H55" s="37"/>
      <c r="I55" s="38" t="s">
        <v>17</v>
      </c>
      <c r="J55" s="37">
        <v>0</v>
      </c>
      <c r="K55" s="41">
        <v>0</v>
      </c>
      <c r="L55" s="18">
        <f t="shared" si="5"/>
        <v>0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s="33" customFormat="1" ht="17.5" thickBot="1" x14ac:dyDescent="0.4">
      <c r="A56" s="12"/>
      <c r="B56" s="42" t="s">
        <v>30</v>
      </c>
      <c r="C56" s="42"/>
      <c r="D56" s="42"/>
      <c r="E56" s="42"/>
      <c r="F56" s="42"/>
      <c r="G56" s="42"/>
      <c r="H56" s="42"/>
      <c r="I56" s="42"/>
      <c r="J56" s="43">
        <f>SUM(J52:J55)</f>
        <v>67</v>
      </c>
      <c r="K56" s="44">
        <f>SUM(K52:K55)</f>
        <v>12300</v>
      </c>
      <c r="L56" s="46">
        <f>SUM(L52:L55)</f>
        <v>215200</v>
      </c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" thickBot="1" x14ac:dyDescent="0.4">
      <c r="A57" s="1"/>
      <c r="B57" s="3"/>
      <c r="C57" s="3"/>
      <c r="D57" s="3"/>
      <c r="E57" s="3"/>
      <c r="F57" s="3"/>
      <c r="G57" s="3"/>
      <c r="H57" s="3"/>
      <c r="I57" s="3"/>
      <c r="J57" s="3"/>
      <c r="K57" s="3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4" thickBot="1" x14ac:dyDescent="0.4">
      <c r="A58" s="4"/>
      <c r="B58" s="190" t="s">
        <v>85</v>
      </c>
      <c r="C58" s="191"/>
      <c r="D58" s="191"/>
      <c r="E58" s="191"/>
      <c r="F58" s="191"/>
      <c r="G58" s="191"/>
      <c r="H58" s="191"/>
      <c r="I58" s="191"/>
      <c r="J58" s="191"/>
      <c r="K58" s="191"/>
      <c r="L58" s="192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.649999999999999" customHeight="1" thickBot="1" x14ac:dyDescent="0.4">
      <c r="A59" s="4"/>
      <c r="B59" s="42" t="s">
        <v>39</v>
      </c>
      <c r="C59" s="42"/>
      <c r="D59" s="42"/>
      <c r="E59" s="42"/>
      <c r="F59" s="42"/>
      <c r="G59" s="42"/>
      <c r="H59" s="42"/>
      <c r="I59" s="42"/>
      <c r="J59" s="43"/>
      <c r="K59" s="44"/>
      <c r="L59" s="113">
        <f>SUM(L24,L32,L48,L56)</f>
        <v>405973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x14ac:dyDescent="0.35">
      <c r="A60" s="1"/>
      <c r="B60" s="5"/>
      <c r="C60" s="5"/>
      <c r="D60" s="5"/>
      <c r="E60" s="5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thickBot="1" x14ac:dyDescent="0.4">
      <c r="A61" s="1"/>
      <c r="B61" s="5"/>
      <c r="C61" s="5"/>
      <c r="D61" s="5"/>
      <c r="E61" s="5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4" thickBot="1" x14ac:dyDescent="0.4">
      <c r="A62" s="1"/>
      <c r="B62" s="190" t="s">
        <v>86</v>
      </c>
      <c r="C62" s="191"/>
      <c r="D62" s="191"/>
      <c r="E62" s="191"/>
      <c r="F62" s="191"/>
      <c r="G62" s="191"/>
      <c r="H62" s="191"/>
      <c r="I62" s="191"/>
      <c r="J62" s="191"/>
      <c r="K62" s="191"/>
      <c r="L62" s="19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5" outlineLevel="1" x14ac:dyDescent="0.35">
      <c r="A63" s="4"/>
      <c r="B63" s="165" t="s">
        <v>65</v>
      </c>
      <c r="C63" s="198"/>
      <c r="D63" s="198"/>
      <c r="E63" s="198"/>
      <c r="F63" s="198"/>
      <c r="G63" s="198"/>
      <c r="H63" s="198"/>
      <c r="I63" s="199"/>
      <c r="J63" s="7">
        <v>0.1</v>
      </c>
      <c r="K63" s="200">
        <f>$L$59*$J$63</f>
        <v>40597.300000000003</v>
      </c>
      <c r="L63" s="201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.5" outlineLevel="1" x14ac:dyDescent="0.35">
      <c r="A64" s="4"/>
      <c r="B64" s="52"/>
      <c r="C64" s="53"/>
      <c r="D64" s="53"/>
      <c r="E64" s="53"/>
      <c r="F64" s="53"/>
      <c r="G64" s="53"/>
      <c r="H64" s="53"/>
      <c r="I64" s="53"/>
      <c r="J64" s="54"/>
      <c r="K64" s="55"/>
      <c r="L64" s="56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7.399999999999999" customHeight="1" outlineLevel="1" x14ac:dyDescent="0.35">
      <c r="A65" s="1"/>
      <c r="B65" s="165" t="s">
        <v>66</v>
      </c>
      <c r="C65" s="166"/>
      <c r="D65" s="166"/>
      <c r="E65" s="166"/>
      <c r="F65" s="166"/>
      <c r="G65" s="166"/>
      <c r="H65" s="166"/>
      <c r="I65" s="167"/>
      <c r="J65" s="57" t="s">
        <v>67</v>
      </c>
      <c r="K65" s="57" t="s">
        <v>68</v>
      </c>
      <c r="L65" s="57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6" customHeight="1" outlineLevel="1" x14ac:dyDescent="0.35">
      <c r="A66" s="1"/>
      <c r="B66" s="183" t="s">
        <v>69</v>
      </c>
      <c r="C66" s="184"/>
      <c r="D66" s="184"/>
      <c r="E66" s="184"/>
      <c r="F66" s="184"/>
      <c r="G66" s="184"/>
      <c r="H66" s="184"/>
      <c r="I66" s="172"/>
      <c r="J66" s="30">
        <v>0</v>
      </c>
      <c r="K66" s="185">
        <v>0</v>
      </c>
      <c r="L66" s="18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7" outlineLevel="1" x14ac:dyDescent="0.35">
      <c r="A67" s="1"/>
      <c r="B67" s="183"/>
      <c r="C67" s="184"/>
      <c r="D67" s="184"/>
      <c r="E67" s="184"/>
      <c r="F67" s="184"/>
      <c r="G67" s="184"/>
      <c r="H67" s="184"/>
      <c r="I67" s="172"/>
      <c r="J67" s="30">
        <v>0</v>
      </c>
      <c r="K67" s="185">
        <v>0</v>
      </c>
      <c r="L67" s="18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7" outlineLevel="1" x14ac:dyDescent="0.35">
      <c r="A68" s="1"/>
      <c r="B68" s="183"/>
      <c r="C68" s="184"/>
      <c r="D68" s="184"/>
      <c r="E68" s="184"/>
      <c r="F68" s="184"/>
      <c r="G68" s="184"/>
      <c r="H68" s="184"/>
      <c r="I68" s="172"/>
      <c r="J68" s="30">
        <v>0</v>
      </c>
      <c r="K68" s="185">
        <v>0</v>
      </c>
      <c r="L68" s="18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7" outlineLevel="1" x14ac:dyDescent="0.35">
      <c r="A69" s="1"/>
      <c r="B69" s="183"/>
      <c r="C69" s="184"/>
      <c r="D69" s="184"/>
      <c r="E69" s="184"/>
      <c r="F69" s="184"/>
      <c r="G69" s="184"/>
      <c r="H69" s="184"/>
      <c r="I69" s="172"/>
      <c r="J69" s="30">
        <v>0</v>
      </c>
      <c r="K69" s="185">
        <v>0</v>
      </c>
      <c r="L69" s="18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7" outlineLevel="1" x14ac:dyDescent="0.35">
      <c r="A70" s="1"/>
      <c r="B70" s="183"/>
      <c r="C70" s="184"/>
      <c r="D70" s="184"/>
      <c r="E70" s="184"/>
      <c r="F70" s="184"/>
      <c r="G70" s="184"/>
      <c r="H70" s="184"/>
      <c r="I70" s="172"/>
      <c r="J70" s="30">
        <v>0</v>
      </c>
      <c r="K70" s="185">
        <v>0</v>
      </c>
      <c r="L70" s="18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7.5" outlineLevel="1" thickBot="1" x14ac:dyDescent="0.4">
      <c r="A71" s="1"/>
      <c r="B71" s="31" t="s">
        <v>70</v>
      </c>
      <c r="C71" s="13"/>
      <c r="D71" s="13"/>
      <c r="E71" s="13"/>
      <c r="F71" s="13"/>
      <c r="G71" s="13"/>
      <c r="H71" s="178">
        <f>SUM(H66:I70)</f>
        <v>0</v>
      </c>
      <c r="I71" s="179"/>
      <c r="J71" s="180"/>
      <c r="K71" s="181">
        <f>SUM(K66:L70)</f>
        <v>0</v>
      </c>
      <c r="L71" s="18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7.5" outlineLevel="1" thickBot="1" x14ac:dyDescent="0.4">
      <c r="A72" s="1"/>
      <c r="B72" s="48"/>
      <c r="C72" s="48"/>
      <c r="D72" s="48"/>
      <c r="E72" s="48"/>
      <c r="F72" s="48"/>
      <c r="G72" s="48"/>
      <c r="H72" s="49"/>
      <c r="I72" s="50"/>
      <c r="J72" s="50"/>
      <c r="K72" s="51"/>
      <c r="L72" s="50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1.5" thickBot="1" x14ac:dyDescent="0.4">
      <c r="A73" s="1"/>
      <c r="B73" s="42" t="s">
        <v>39</v>
      </c>
      <c r="C73" s="42"/>
      <c r="D73" s="42"/>
      <c r="E73" s="42"/>
      <c r="F73" s="42"/>
      <c r="G73" s="42"/>
      <c r="H73" s="42"/>
      <c r="I73" s="42"/>
      <c r="J73" s="43"/>
      <c r="K73" s="44"/>
      <c r="L73" s="47">
        <f>K63+K71</f>
        <v>40597.300000000003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7.5" thickBot="1" x14ac:dyDescent="0.4">
      <c r="A74" s="1"/>
      <c r="B74" s="48"/>
      <c r="C74" s="48"/>
      <c r="D74" s="48"/>
      <c r="E74" s="48"/>
      <c r="F74" s="48"/>
      <c r="G74" s="48"/>
      <c r="H74" s="49"/>
      <c r="I74" s="50"/>
      <c r="J74" s="50"/>
      <c r="K74" s="51"/>
      <c r="L74" s="50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1" customHeight="1" thickBot="1" x14ac:dyDescent="0.4">
      <c r="A75" s="1"/>
      <c r="B75" s="193" t="s">
        <v>71</v>
      </c>
      <c r="C75" s="194"/>
      <c r="D75" s="194"/>
      <c r="E75" s="194"/>
      <c r="F75" s="194"/>
      <c r="G75" s="194"/>
      <c r="H75" s="194"/>
      <c r="I75" s="194"/>
      <c r="J75" s="195"/>
      <c r="K75" s="196">
        <f>L59+L73</f>
        <v>446570.3</v>
      </c>
      <c r="L75" s="19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7" x14ac:dyDescent="0.35">
      <c r="A76" s="1"/>
      <c r="B76" s="48"/>
      <c r="C76" s="48"/>
      <c r="D76" s="48"/>
      <c r="E76" s="48"/>
      <c r="F76" s="48"/>
      <c r="G76" s="48"/>
      <c r="H76" s="49"/>
      <c r="I76" s="50"/>
      <c r="J76" s="50"/>
      <c r="K76" s="51"/>
      <c r="L76" s="50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7" x14ac:dyDescent="0.35">
      <c r="A77" s="1"/>
      <c r="B77" s="48"/>
      <c r="C77" s="48"/>
      <c r="D77" s="48"/>
      <c r="E77" s="48"/>
      <c r="F77" s="48"/>
      <c r="G77" s="48"/>
      <c r="H77" s="49"/>
      <c r="I77" s="50"/>
      <c r="J77" s="50"/>
      <c r="K77" s="51"/>
      <c r="L77" s="50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6"/>
      <c r="L78" s="63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6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x14ac:dyDescent="0.3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x14ac:dyDescent="0.3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x14ac:dyDescent="0.3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69">
    <mergeCell ref="B1:L1"/>
    <mergeCell ref="B58:L58"/>
    <mergeCell ref="B62:L62"/>
    <mergeCell ref="B75:J75"/>
    <mergeCell ref="K75:L75"/>
    <mergeCell ref="B63:I63"/>
    <mergeCell ref="K63:L63"/>
    <mergeCell ref="B50:L50"/>
    <mergeCell ref="C51:D51"/>
    <mergeCell ref="E51:H51"/>
    <mergeCell ref="C52:D52"/>
    <mergeCell ref="C47:D47"/>
    <mergeCell ref="C39:D39"/>
    <mergeCell ref="C40:D40"/>
    <mergeCell ref="C41:D41"/>
    <mergeCell ref="C42:D42"/>
    <mergeCell ref="C44:D44"/>
    <mergeCell ref="C46:D46"/>
    <mergeCell ref="C36:D36"/>
    <mergeCell ref="C37:D37"/>
    <mergeCell ref="C38:D38"/>
    <mergeCell ref="H71:J71"/>
    <mergeCell ref="K71:L71"/>
    <mergeCell ref="B66:I66"/>
    <mergeCell ref="K66:L66"/>
    <mergeCell ref="B67:I67"/>
    <mergeCell ref="K67:L67"/>
    <mergeCell ref="K68:L68"/>
    <mergeCell ref="B68:I68"/>
    <mergeCell ref="B69:I69"/>
    <mergeCell ref="K69:L69"/>
    <mergeCell ref="B70:I70"/>
    <mergeCell ref="K70:L70"/>
    <mergeCell ref="B11:L11"/>
    <mergeCell ref="B25:C25"/>
    <mergeCell ref="B26:L26"/>
    <mergeCell ref="B65:I65"/>
    <mergeCell ref="C27:D27"/>
    <mergeCell ref="C28:D28"/>
    <mergeCell ref="C29:D29"/>
    <mergeCell ref="C30:D30"/>
    <mergeCell ref="B34:L34"/>
    <mergeCell ref="E35:H35"/>
    <mergeCell ref="C35:D35"/>
    <mergeCell ref="C45:D45"/>
    <mergeCell ref="C53:D53"/>
    <mergeCell ref="C54:D54"/>
    <mergeCell ref="C55:D55"/>
    <mergeCell ref="C43:D43"/>
    <mergeCell ref="C2:E2"/>
    <mergeCell ref="I2:L2"/>
    <mergeCell ref="C3:G3"/>
    <mergeCell ref="K3:L3"/>
    <mergeCell ref="I3:J3"/>
    <mergeCell ref="B4:B8"/>
    <mergeCell ref="C4:G8"/>
    <mergeCell ref="C9:G9"/>
    <mergeCell ref="I9:J9"/>
    <mergeCell ref="K9:L9"/>
    <mergeCell ref="I6:J6"/>
    <mergeCell ref="K6:L6"/>
    <mergeCell ref="I7:J7"/>
    <mergeCell ref="K7:L7"/>
    <mergeCell ref="I8:J8"/>
    <mergeCell ref="K8:L8"/>
    <mergeCell ref="I4:J4"/>
    <mergeCell ref="K4:L4"/>
    <mergeCell ref="I5:J5"/>
    <mergeCell ref="K5:L5"/>
  </mergeCells>
  <dataValidations count="20">
    <dataValidation type="decimal" allowBlank="1" showInputMessage="1" showErrorMessage="1" prompt="Informe somente valores numerico - Informe a quantidade prevista de profissionais com o perfil descrito (Tipo de equipe e nivel)" sqref="D14:D23" xr:uid="{00000000-0002-0000-0100-000000000000}">
      <formula1>0</formula1>
      <formula2>100</formula2>
    </dataValidation>
    <dataValidation type="list" allowBlank="1" showInputMessage="1" showErrorMessage="1" prompt="Informe o regime de contratação dos profissionais. Caso tenha profissionais com o mesmo perfil, mas com regime de contratação diferente, descreva em linhas separadas." sqref="F13" xr:uid="{00000000-0002-0000-0100-000001000000}">
      <formula1>"CLT,PJ,RPA (Autonômo)"</formula1>
    </dataValidation>
    <dataValidation type="list" allowBlank="1" showErrorMessage="1" sqref="B37:B47" xr:uid="{00000000-0002-0000-0100-000002000000}">
      <formula1>"Equipamentos,Cópias e Impressões,Papelaria,Telecomunicação,Outros"</formula1>
    </dataValidation>
    <dataValidation type="list" allowBlank="1" showInputMessage="1" showErrorMessage="1" prompt="Informe a unidade de medida para o tipo da logística." sqref="I28" xr:uid="{00000000-0002-0000-0100-000004000000}">
      <formula1>"Ida X Volta,Ida,Volta,Diária,Alimentação/dia,LT combustível,Kilometragem,Outros"</formula1>
    </dataValidation>
    <dataValidation type="list" allowBlank="1" showErrorMessage="1" sqref="F14:F23" xr:uid="{00000000-0002-0000-0100-000005000000}">
      <formula1>"CLT,PJ,RPA (Autonômo)"</formula1>
    </dataValidation>
    <dataValidation type="list" allowBlank="1" showInputMessage="1" showErrorMessage="1" prompt="Informe o tipo de profissional da equipe que irá atuar no escopo da contratação._x000a__x000a_(Administrativo, campo, escritório, gestão e outros)" sqref="B13:B23" xr:uid="{00000000-0002-0000-0100-000006000000}">
      <formula1>"Administrativa,Campo,Escritório,Gestão,Outros"</formula1>
    </dataValidation>
    <dataValidation type="list" allowBlank="1" showErrorMessage="1" sqref="C22:C23" xr:uid="{00000000-0002-0000-0100-000007000000}">
      <formula1>"Assistente,Analista Junior,Analista Pleno,Analista Sênior,Consultor Junior,Consultor Pleno,Consultor Sênior,Formador,Especialista,Coordenador,Gerente,Diretor"</formula1>
    </dataValidation>
    <dataValidation type="decimal" allowBlank="1" showInputMessage="1" showErrorMessage="1" prompt="Informe o total de dias que a equipe ficará em atividade de campo/visita técnica, somando os dias de cada campo mencionado no item anterior." sqref="G28:G30" xr:uid="{00000000-0002-0000-0100-000008000000}">
      <formula1>0</formula1>
      <formula2>100</formula2>
    </dataValidation>
    <dataValidation type="decimal" allowBlank="1" showInputMessage="1" showErrorMessage="1" prompt="Informe a quantidade total de horas que o profissional irá atuar no escopo da contratação." sqref="H13" xr:uid="{00000000-0002-0000-0100-000009000000}">
      <formula1>0</formula1>
      <formula2>100000</formula2>
    </dataValidation>
    <dataValidation type="list" allowBlank="1" showInputMessage="1" showErrorMessage="1" prompt="Informe o tipo de insumos a serem utilizados." sqref="B36" xr:uid="{00000000-0002-0000-0100-00000A000000}">
      <formula1>"Equipamentos,Cópias e Impressões,Papelaria,Telecomunicação,Outros"</formula1>
    </dataValidation>
    <dataValidation type="decimal" allowBlank="1" showInputMessage="1" showErrorMessage="1" prompt="Considerar Valor Bruto/hora (sem encargos sociais)." sqref="I13" xr:uid="{00000000-0002-0000-0100-00000B000000}">
      <formula1>0</formula1>
      <formula2>1000000</formula2>
    </dataValidation>
    <dataValidation type="list" allowBlank="1" showErrorMessage="1" sqref="I37:I47 I53:I55" xr:uid="{00000000-0002-0000-0100-00000C000000}">
      <formula1>"Unidade,mês,outros"</formula1>
    </dataValidation>
    <dataValidation type="custom" allowBlank="1" showErrorMessage="1" sqref="G12" xr:uid="{00000000-0002-0000-0100-00000D000000}">
      <formula1>"""Hora"""</formula1>
    </dataValidation>
    <dataValidation type="decimal" allowBlank="1" showInputMessage="1" showErrorMessage="1" prompt="Informe somente valores númericos" sqref="H14:H23" xr:uid="{00000000-0002-0000-0100-00000E000000}">
      <formula1>0</formula1>
      <formula2>100000</formula2>
    </dataValidation>
    <dataValidation type="list" allowBlank="1" showInputMessage="1" showErrorMessage="1" prompt="Informe a unidade de medida para o tipo dos insumos." sqref="I36 I52" xr:uid="{00000000-0002-0000-0100-000010000000}">
      <formula1>"Unidade,mês,outros"</formula1>
    </dataValidation>
    <dataValidation type="decimal" allowBlank="1" showInputMessage="1" showErrorMessage="1" prompt="Indique o número total de profissionais (perfil descrito) que atuarão no escopo da contratação." sqref="D13" xr:uid="{00000000-0002-0000-0100-000012000000}">
      <formula1>0</formula1>
      <formula2>100</formula2>
    </dataValidation>
    <dataValidation type="decimal" allowBlank="1" showInputMessage="1" showErrorMessage="1" prompt="Informe somente valores em R$" sqref="I14:I23" xr:uid="{00000000-0002-0000-0100-000013000000}">
      <formula1>0</formula1>
      <formula2>1000000</formula2>
    </dataValidation>
    <dataValidation type="custom" allowBlank="1" showInputMessage="1" showErrorMessage="1" prompt="Informe os valores exclusivamente em &quot;Horas&quot;." sqref="G13:G23" xr:uid="{00000000-0002-0000-0100-000014000000}">
      <formula1>"""Horas"""</formula1>
    </dataValidation>
    <dataValidation type="decimal" allowBlank="1" showInputMessage="1" showErrorMessage="1" prompt="Inserir somente valores numéricos" sqref="G31" xr:uid="{00000000-0002-0000-0100-000015000000}">
      <formula1>0</formula1>
      <formula2>100</formula2>
    </dataValidation>
    <dataValidation type="list" allowBlank="1" showErrorMessage="1" sqref="I29:I31" xr:uid="{00000000-0002-0000-0100-000016000000}">
      <formula1>"Ida X Volta,Ida,Volta,Diária,Alimentação/dia,LT combustível,Kilometragem,Outros"</formula1>
    </dataValidation>
  </dataValidations>
  <printOptions horizontalCentered="1" verticalCentered="1"/>
  <pageMargins left="0" right="0.15748031496062992" top="0.15748031496062992" bottom="0.19685039370078741" header="0" footer="0"/>
  <pageSetup paperSize="9" orientation="landscape"/>
  <headerFooter>
    <oddHeader>&amp;L&amp;"Arial"&amp;8&amp;K000000 INTERNAL&amp;1#_x000D_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812AA-7FD4-494F-A07D-F6576F1E163B}">
  <dimension ref="A1:J32"/>
  <sheetViews>
    <sheetView tabSelected="1" topLeftCell="A23" workbookViewId="0">
      <selection activeCell="A30" sqref="A30"/>
    </sheetView>
  </sheetViews>
  <sheetFormatPr defaultRowHeight="14.5" x14ac:dyDescent="0.35"/>
  <cols>
    <col min="1" max="1" width="34.1796875" bestFit="1" customWidth="1"/>
    <col min="2" max="2" width="12.1796875" bestFit="1" customWidth="1"/>
    <col min="3" max="3" width="16.90625" bestFit="1" customWidth="1"/>
    <col min="4" max="4" width="25.6328125" customWidth="1"/>
    <col min="5" max="5" width="16.1796875" bestFit="1" customWidth="1"/>
    <col min="6" max="6" width="17.453125" bestFit="1" customWidth="1"/>
    <col min="7" max="7" width="18.1796875" customWidth="1"/>
    <col min="8" max="8" width="16.453125" bestFit="1" customWidth="1"/>
    <col min="9" max="9" width="20.1796875" customWidth="1"/>
    <col min="10" max="10" width="26.81640625" customWidth="1"/>
  </cols>
  <sheetData>
    <row r="1" spans="1:10" ht="20.5" thickTop="1" thickBot="1" x14ac:dyDescent="0.5">
      <c r="A1" s="209" t="s">
        <v>5</v>
      </c>
      <c r="B1" s="210"/>
      <c r="C1" s="211"/>
    </row>
    <row r="2" spans="1:10" ht="15" thickTop="1" x14ac:dyDescent="0.35">
      <c r="A2" s="65" t="s">
        <v>0</v>
      </c>
      <c r="B2" s="89">
        <f>C2/$C$6</f>
        <v>0.36862057328935666</v>
      </c>
      <c r="C2" s="90">
        <f>PROPOSTA!K3</f>
        <v>149650</v>
      </c>
      <c r="D2" s="64"/>
    </row>
    <row r="3" spans="1:10" x14ac:dyDescent="0.35">
      <c r="A3" s="65" t="s">
        <v>1</v>
      </c>
      <c r="B3" s="89">
        <f t="shared" ref="B3:B5" si="0">C3/$C$6</f>
        <v>5.6420008227148113E-2</v>
      </c>
      <c r="C3" s="90">
        <f>PROPOSTA!K4</f>
        <v>22905</v>
      </c>
    </row>
    <row r="4" spans="1:10" x14ac:dyDescent="0.35">
      <c r="A4" s="65" t="s">
        <v>2</v>
      </c>
      <c r="B4" s="89">
        <f t="shared" si="0"/>
        <v>4.4874905474009352E-2</v>
      </c>
      <c r="C4" s="90">
        <f>PROPOSTA!K5</f>
        <v>18218</v>
      </c>
    </row>
    <row r="5" spans="1:10" x14ac:dyDescent="0.35">
      <c r="A5" s="65" t="s">
        <v>75</v>
      </c>
      <c r="B5" s="89">
        <f t="shared" si="0"/>
        <v>0.53008451300948589</v>
      </c>
      <c r="C5" s="90">
        <f>PROPOSTA!K6</f>
        <v>215200</v>
      </c>
    </row>
    <row r="6" spans="1:10" ht="17" x14ac:dyDescent="0.4">
      <c r="A6" s="76" t="s">
        <v>96</v>
      </c>
      <c r="B6" s="91">
        <f>SUM(B2:B5)</f>
        <v>1</v>
      </c>
      <c r="C6" s="114">
        <f>SUM(C2:C5)</f>
        <v>405973</v>
      </c>
    </row>
    <row r="7" spans="1:10" ht="17.5" thickBot="1" x14ac:dyDescent="0.45">
      <c r="A7" s="77" t="s">
        <v>110</v>
      </c>
      <c r="B7" s="92">
        <f>C7/C6</f>
        <v>0.48332770898557292</v>
      </c>
      <c r="C7" s="93">
        <f>D23+F23+H23+J23</f>
        <v>196218</v>
      </c>
    </row>
    <row r="8" spans="1:10" ht="17.5" thickTop="1" x14ac:dyDescent="0.4">
      <c r="A8" s="125"/>
      <c r="B8" s="126"/>
      <c r="C8" s="127"/>
    </row>
    <row r="9" spans="1:10" s="112" customFormat="1" ht="17.5" thickBot="1" x14ac:dyDescent="0.45">
      <c r="C9" s="212" t="s">
        <v>0</v>
      </c>
      <c r="D9" s="212"/>
      <c r="E9" s="206" t="s">
        <v>1</v>
      </c>
      <c r="F9" s="206"/>
      <c r="G9" s="207" t="s">
        <v>2</v>
      </c>
      <c r="H9" s="207"/>
      <c r="I9" s="208" t="s">
        <v>75</v>
      </c>
      <c r="J9" s="208"/>
    </row>
    <row r="10" spans="1:10" ht="15.5" thickTop="1" thickBot="1" x14ac:dyDescent="0.4">
      <c r="A10" s="70" t="s">
        <v>87</v>
      </c>
      <c r="B10" s="71"/>
      <c r="C10" s="72" t="s">
        <v>88</v>
      </c>
      <c r="D10" s="72" t="s">
        <v>89</v>
      </c>
      <c r="E10" s="105" t="s">
        <v>90</v>
      </c>
      <c r="F10" s="105" t="s">
        <v>91</v>
      </c>
      <c r="G10" s="73" t="s">
        <v>92</v>
      </c>
      <c r="H10" s="73" t="s">
        <v>93</v>
      </c>
      <c r="I10" s="74" t="s">
        <v>94</v>
      </c>
      <c r="J10" s="75" t="s">
        <v>95</v>
      </c>
    </row>
    <row r="11" spans="1:10" ht="15" thickTop="1" x14ac:dyDescent="0.35">
      <c r="A11" s="68" t="s">
        <v>98</v>
      </c>
      <c r="B11" s="67"/>
      <c r="C11" s="81">
        <v>100000</v>
      </c>
      <c r="D11" s="81">
        <v>50000</v>
      </c>
      <c r="E11" s="106">
        <v>10000</v>
      </c>
      <c r="F11" s="106">
        <v>10000</v>
      </c>
      <c r="G11" s="82">
        <v>10000</v>
      </c>
      <c r="H11" s="82">
        <v>10000</v>
      </c>
      <c r="I11" s="83">
        <v>50000</v>
      </c>
      <c r="J11" s="84">
        <v>30000</v>
      </c>
    </row>
    <row r="12" spans="1:10" x14ac:dyDescent="0.35">
      <c r="A12" s="68" t="s">
        <v>99</v>
      </c>
      <c r="B12" s="67"/>
      <c r="C12" s="81">
        <v>20000</v>
      </c>
      <c r="D12" s="81">
        <v>71000</v>
      </c>
      <c r="E12" s="106">
        <v>10000</v>
      </c>
      <c r="F12" s="106"/>
      <c r="G12" s="82">
        <v>8000</v>
      </c>
      <c r="H12" s="82">
        <v>218</v>
      </c>
      <c r="I12" s="83">
        <v>25000</v>
      </c>
      <c r="J12" s="84">
        <v>25000</v>
      </c>
    </row>
    <row r="13" spans="1:10" x14ac:dyDescent="0.35">
      <c r="A13" s="68" t="s">
        <v>100</v>
      </c>
      <c r="B13" s="67"/>
      <c r="C13" s="81">
        <v>29650</v>
      </c>
      <c r="D13" s="81"/>
      <c r="E13" s="106">
        <v>2905</v>
      </c>
      <c r="F13" s="106"/>
      <c r="G13" s="82">
        <v>218</v>
      </c>
      <c r="H13" s="82"/>
      <c r="I13" s="83">
        <v>25000</v>
      </c>
      <c r="J13" s="84"/>
    </row>
    <row r="14" spans="1:10" x14ac:dyDescent="0.35">
      <c r="A14" s="68" t="s">
        <v>101</v>
      </c>
      <c r="B14" s="67"/>
      <c r="C14" s="81"/>
      <c r="D14" s="81"/>
      <c r="E14" s="106"/>
      <c r="F14" s="106"/>
      <c r="G14" s="82"/>
      <c r="H14" s="82"/>
      <c r="I14" s="83">
        <v>25000</v>
      </c>
      <c r="J14" s="84"/>
    </row>
    <row r="15" spans="1:10" x14ac:dyDescent="0.35">
      <c r="A15" s="68" t="s">
        <v>102</v>
      </c>
      <c r="B15" s="67"/>
      <c r="C15" s="81"/>
      <c r="D15" s="81"/>
      <c r="E15" s="106"/>
      <c r="F15" s="106"/>
      <c r="G15" s="82"/>
      <c r="H15" s="82"/>
      <c r="I15" s="83">
        <v>30000</v>
      </c>
      <c r="J15" s="84"/>
    </row>
    <row r="16" spans="1:10" x14ac:dyDescent="0.35">
      <c r="A16" s="68" t="s">
        <v>103</v>
      </c>
      <c r="B16" s="67"/>
      <c r="C16" s="81"/>
      <c r="D16" s="81"/>
      <c r="E16" s="106"/>
      <c r="F16" s="106"/>
      <c r="G16" s="82"/>
      <c r="H16" s="82"/>
      <c r="I16" s="83">
        <v>45000</v>
      </c>
      <c r="J16" s="84"/>
    </row>
    <row r="17" spans="1:10" x14ac:dyDescent="0.35">
      <c r="A17" s="68" t="s">
        <v>104</v>
      </c>
      <c r="B17" s="67"/>
      <c r="C17" s="81"/>
      <c r="D17" s="81"/>
      <c r="E17" s="106"/>
      <c r="F17" s="106"/>
      <c r="G17" s="82"/>
      <c r="H17" s="82"/>
      <c r="I17" s="83">
        <v>15200</v>
      </c>
      <c r="J17" s="84"/>
    </row>
    <row r="18" spans="1:10" x14ac:dyDescent="0.35">
      <c r="A18" s="68" t="s">
        <v>105</v>
      </c>
      <c r="B18" s="67"/>
      <c r="C18" s="81"/>
      <c r="D18" s="81"/>
      <c r="E18" s="106"/>
      <c r="F18" s="106"/>
      <c r="G18" s="82"/>
      <c r="H18" s="82"/>
      <c r="I18" s="83"/>
      <c r="J18" s="84"/>
    </row>
    <row r="19" spans="1:10" x14ac:dyDescent="0.35">
      <c r="A19" s="68" t="s">
        <v>106</v>
      </c>
      <c r="B19" s="67"/>
      <c r="C19" s="81"/>
      <c r="D19" s="81"/>
      <c r="E19" s="106"/>
      <c r="F19" s="106"/>
      <c r="G19" s="82"/>
      <c r="H19" s="82"/>
      <c r="I19" s="83"/>
      <c r="J19" s="84"/>
    </row>
    <row r="20" spans="1:10" x14ac:dyDescent="0.35">
      <c r="A20" s="68" t="s">
        <v>107</v>
      </c>
      <c r="B20" s="67"/>
      <c r="C20" s="81"/>
      <c r="D20" s="81"/>
      <c r="E20" s="106"/>
      <c r="F20" s="106"/>
      <c r="G20" s="82"/>
      <c r="H20" s="82"/>
      <c r="I20" s="83"/>
      <c r="J20" s="84"/>
    </row>
    <row r="21" spans="1:10" x14ac:dyDescent="0.35">
      <c r="A21" s="68" t="s">
        <v>108</v>
      </c>
      <c r="B21" s="67"/>
      <c r="C21" s="81"/>
      <c r="D21" s="81"/>
      <c r="E21" s="106"/>
      <c r="F21" s="106"/>
      <c r="G21" s="82"/>
      <c r="H21" s="82"/>
      <c r="I21" s="83"/>
      <c r="J21" s="84"/>
    </row>
    <row r="22" spans="1:10" ht="15" thickBot="1" x14ac:dyDescent="0.4">
      <c r="A22" s="69" t="s">
        <v>109</v>
      </c>
      <c r="B22" s="66"/>
      <c r="C22" s="85"/>
      <c r="D22" s="85"/>
      <c r="E22" s="107"/>
      <c r="F22" s="107"/>
      <c r="G22" s="86"/>
      <c r="H22" s="86"/>
      <c r="I22" s="87"/>
      <c r="J22" s="88"/>
    </row>
    <row r="23" spans="1:10" s="103" customFormat="1" ht="15.5" thickTop="1" thickBot="1" x14ac:dyDescent="0.4">
      <c r="A23" s="101" t="s">
        <v>96</v>
      </c>
      <c r="B23" s="102"/>
      <c r="C23" s="97">
        <f t="shared" ref="C23:J23" si="1">SUM(C11:C22)</f>
        <v>149650</v>
      </c>
      <c r="D23" s="97">
        <f t="shared" si="1"/>
        <v>121000</v>
      </c>
      <c r="E23" s="108">
        <f t="shared" si="1"/>
        <v>22905</v>
      </c>
      <c r="F23" s="108">
        <f t="shared" si="1"/>
        <v>10000</v>
      </c>
      <c r="G23" s="98">
        <f t="shared" si="1"/>
        <v>18218</v>
      </c>
      <c r="H23" s="98">
        <f t="shared" si="1"/>
        <v>10218</v>
      </c>
      <c r="I23" s="99">
        <f t="shared" si="1"/>
        <v>215200</v>
      </c>
      <c r="J23" s="100">
        <f t="shared" si="1"/>
        <v>55000</v>
      </c>
    </row>
    <row r="24" spans="1:10" s="96" customFormat="1" ht="18" thickTop="1" thickBot="1" x14ac:dyDescent="0.45">
      <c r="A24" s="94"/>
      <c r="B24" s="95"/>
      <c r="C24" s="104">
        <f>$C$23/$C$2</f>
        <v>1</v>
      </c>
      <c r="D24" s="104">
        <f>$D$23/$C$2</f>
        <v>0.80855329101236217</v>
      </c>
      <c r="E24" s="109">
        <f>$E$23/$C$3</f>
        <v>1</v>
      </c>
      <c r="F24" s="109">
        <f>$F$23/$C$3</f>
        <v>0.43658589827548572</v>
      </c>
      <c r="G24" s="110">
        <f>$G$23/$C$4</f>
        <v>1</v>
      </c>
      <c r="H24" s="110">
        <f>$H$23/$C$4</f>
        <v>0.56087386101657699</v>
      </c>
      <c r="I24" s="111">
        <f>$I$23/$C$5</f>
        <v>1</v>
      </c>
      <c r="J24" s="111">
        <f>$J$23/$C$5</f>
        <v>0.25557620817843868</v>
      </c>
    </row>
    <row r="25" spans="1:10" s="80" customFormat="1" ht="17.5" thickTop="1" x14ac:dyDescent="0.4">
      <c r="A25" s="78" t="s">
        <v>111</v>
      </c>
      <c r="B25" s="79"/>
      <c r="C25" s="205">
        <f>$C$24-$D$24</f>
        <v>0.19144670898763783</v>
      </c>
      <c r="D25" s="205"/>
      <c r="E25" s="205">
        <f>$E$24-$F$24</f>
        <v>0.56341410172451423</v>
      </c>
      <c r="F25" s="205"/>
      <c r="G25" s="205">
        <f>$G$24-$H$24</f>
        <v>0.43912613898342301</v>
      </c>
      <c r="H25" s="205"/>
      <c r="I25" s="205">
        <f>$I$24-$J$24</f>
        <v>0.74442379182156126</v>
      </c>
      <c r="J25" s="205"/>
    </row>
    <row r="28" spans="1:10" ht="15" thickBot="1" x14ac:dyDescent="0.4"/>
    <row r="29" spans="1:10" ht="15" thickBot="1" x14ac:dyDescent="0.4">
      <c r="B29" s="202" t="s">
        <v>116</v>
      </c>
      <c r="C29" s="203"/>
      <c r="D29" s="203"/>
      <c r="E29" s="203"/>
      <c r="F29" s="204"/>
    </row>
    <row r="30" spans="1:10" ht="43.5" x14ac:dyDescent="0.35">
      <c r="B30" s="119" t="s">
        <v>115</v>
      </c>
      <c r="C30" s="120" t="s">
        <v>97</v>
      </c>
      <c r="D30" s="121" t="s">
        <v>117</v>
      </c>
      <c r="E30" s="121" t="s">
        <v>114</v>
      </c>
      <c r="F30" s="122" t="s">
        <v>75</v>
      </c>
    </row>
    <row r="31" spans="1:10" s="9" customFormat="1" x14ac:dyDescent="0.35">
      <c r="B31" s="115" t="s">
        <v>112</v>
      </c>
      <c r="C31" s="116">
        <f>C23</f>
        <v>149650</v>
      </c>
      <c r="D31" s="116">
        <f>E23</f>
        <v>22905</v>
      </c>
      <c r="E31" s="116">
        <f>G23</f>
        <v>18218</v>
      </c>
      <c r="F31" s="123">
        <f>I23</f>
        <v>215200</v>
      </c>
    </row>
    <row r="32" spans="1:10" ht="15" thickBot="1" x14ac:dyDescent="0.4">
      <c r="B32" s="117" t="s">
        <v>113</v>
      </c>
      <c r="C32" s="118">
        <f>D23</f>
        <v>121000</v>
      </c>
      <c r="D32" s="118">
        <f>F23</f>
        <v>10000</v>
      </c>
      <c r="E32" s="118">
        <f>H23</f>
        <v>10218</v>
      </c>
      <c r="F32" s="124">
        <f>J23</f>
        <v>55000</v>
      </c>
    </row>
  </sheetData>
  <mergeCells count="10">
    <mergeCell ref="E9:F9"/>
    <mergeCell ref="G9:H9"/>
    <mergeCell ref="I9:J9"/>
    <mergeCell ref="A1:C1"/>
    <mergeCell ref="C9:D9"/>
    <mergeCell ref="B29:F29"/>
    <mergeCell ref="C25:D25"/>
    <mergeCell ref="E25:F25"/>
    <mergeCell ref="G25:H25"/>
    <mergeCell ref="I25:J25"/>
  </mergeCells>
  <phoneticPr fontId="28" type="noConversion"/>
  <conditionalFormatting sqref="C24:J24">
    <cfRule type="cellIs" dxfId="0" priority="1" operator="greaterThan">
      <formula>1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Metadata/LabelInfo.xml><?xml version="1.0" encoding="utf-8"?>
<clbl:labelList xmlns:clbl="http://schemas.microsoft.com/office/2020/mipLabelMetadata">
  <clbl:label id="{b1c9b508-7c6e-42bd-bedf-808292653d6c}" enabled="1" method="Standard" siteId="{2882be50-2012-4d88-ac86-544124e120c8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PROPOSTA</vt:lpstr>
      <vt:lpstr>ACOMPANHAMENTO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Grupo Votorantim</dc:creator>
  <cp:keywords/>
  <dc:description/>
  <cp:lastModifiedBy>Falcao, Domenica Da Silva (E-N/B)</cp:lastModifiedBy>
  <cp:revision/>
  <dcterms:created xsi:type="dcterms:W3CDTF">2017-09-04T13:12:29Z</dcterms:created>
  <dcterms:modified xsi:type="dcterms:W3CDTF">2026-03-13T13:00:46Z</dcterms:modified>
  <cp:category/>
  <cp:contentStatus/>
</cp:coreProperties>
</file>